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tabRatio="774" activeTab="1"/>
  </bookViews>
  <sheets>
    <sheet name="QTDE_BENEFIÁRIOS_JE_por_UO" sheetId="1" r:id="rId1"/>
    <sheet name="VALOR_NORMA_JE_por_UO" sheetId="2" r:id="rId2"/>
    <sheet name="UO_MEDIA_BEN-AT" sheetId="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externalReferences>
    <externalReference r:id="rId33"/>
  </externalReferences>
  <calcPr calcId="125725"/>
</workbook>
</file>

<file path=xl/calcChain.xml><?xml version="1.0" encoding="utf-8"?>
<calcChain xmlns="http://schemas.openxmlformats.org/spreadsheetml/2006/main">
  <c r="D18" i="4"/>
  <c r="D13" i="3" l="1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12"/>
  <c r="C39" l="1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D20" i="32"/>
  <c r="G39" i="2" s="1"/>
  <c r="I12" i="32"/>
  <c r="H12"/>
  <c r="G12"/>
  <c r="F12"/>
  <c r="E12"/>
  <c r="D12"/>
  <c r="J11"/>
  <c r="J12" s="1"/>
  <c r="D20" i="31"/>
  <c r="G38" i="2" s="1"/>
  <c r="I12" i="31"/>
  <c r="H12"/>
  <c r="G12"/>
  <c r="F12"/>
  <c r="E12"/>
  <c r="D12"/>
  <c r="J11"/>
  <c r="J12" s="1"/>
  <c r="D20" i="30"/>
  <c r="J12"/>
  <c r="I12"/>
  <c r="H12"/>
  <c r="G12"/>
  <c r="F12"/>
  <c r="E12"/>
  <c r="D12"/>
  <c r="J11"/>
  <c r="D20" i="29"/>
  <c r="G36" i="2" s="1"/>
  <c r="I12" i="29"/>
  <c r="H12"/>
  <c r="G12"/>
  <c r="F12"/>
  <c r="E12"/>
  <c r="D12"/>
  <c r="J11"/>
  <c r="J12" s="1"/>
  <c r="D20" i="28"/>
  <c r="I12"/>
  <c r="H12"/>
  <c r="G12"/>
  <c r="F12"/>
  <c r="E12"/>
  <c r="D12"/>
  <c r="J11"/>
  <c r="J12" s="1"/>
  <c r="D20" i="27"/>
  <c r="J12"/>
  <c r="I12"/>
  <c r="H12"/>
  <c r="G12"/>
  <c r="F12"/>
  <c r="E12"/>
  <c r="D12"/>
  <c r="J11"/>
  <c r="D20" i="26"/>
  <c r="G33" i="2" s="1"/>
  <c r="I12" i="26"/>
  <c r="H12"/>
  <c r="G12"/>
  <c r="F12"/>
  <c r="E12"/>
  <c r="D12"/>
  <c r="J11"/>
  <c r="J12" s="1"/>
  <c r="D20" i="25"/>
  <c r="J12"/>
  <c r="I12"/>
  <c r="H12"/>
  <c r="G12"/>
  <c r="F12"/>
  <c r="E12"/>
  <c r="D12"/>
  <c r="J11"/>
  <c r="D20" i="24"/>
  <c r="G31" i="2" s="1"/>
  <c r="I12" i="24"/>
  <c r="H12"/>
  <c r="G12"/>
  <c r="F12"/>
  <c r="E12"/>
  <c r="D12"/>
  <c r="J11"/>
  <c r="J12" s="1"/>
  <c r="D20" i="23"/>
  <c r="G30" i="2" s="1"/>
  <c r="I12" i="23"/>
  <c r="H12"/>
  <c r="G12"/>
  <c r="F12"/>
  <c r="E12"/>
  <c r="D12"/>
  <c r="J11"/>
  <c r="J12" s="1"/>
  <c r="D20" i="22"/>
  <c r="J12"/>
  <c r="I12"/>
  <c r="H12"/>
  <c r="G12"/>
  <c r="F12"/>
  <c r="E12"/>
  <c r="D12"/>
  <c r="J11"/>
  <c r="D20" i="21"/>
  <c r="G28" i="2" s="1"/>
  <c r="I12" i="21"/>
  <c r="H12"/>
  <c r="G12"/>
  <c r="F12"/>
  <c r="E12"/>
  <c r="D12"/>
  <c r="J11"/>
  <c r="J12" s="1"/>
  <c r="D20" i="20"/>
  <c r="I12"/>
  <c r="H12"/>
  <c r="G12"/>
  <c r="F12"/>
  <c r="E12"/>
  <c r="D12"/>
  <c r="J11"/>
  <c r="J12" s="1"/>
  <c r="D20" i="19"/>
  <c r="J12"/>
  <c r="I12"/>
  <c r="H12"/>
  <c r="G12"/>
  <c r="F12"/>
  <c r="E12"/>
  <c r="D12"/>
  <c r="J11"/>
  <c r="D20" i="18"/>
  <c r="G25" i="2" s="1"/>
  <c r="I12" i="18"/>
  <c r="H12"/>
  <c r="G12"/>
  <c r="F12"/>
  <c r="E12"/>
  <c r="D12"/>
  <c r="J11"/>
  <c r="J12" s="1"/>
  <c r="D20" i="17"/>
  <c r="J12"/>
  <c r="I12"/>
  <c r="H12"/>
  <c r="G12"/>
  <c r="F12"/>
  <c r="E12"/>
  <c r="D12"/>
  <c r="J11"/>
  <c r="D20" i="16"/>
  <c r="G23" i="2" s="1"/>
  <c r="I12" i="16"/>
  <c r="H12"/>
  <c r="G12"/>
  <c r="F12"/>
  <c r="E12"/>
  <c r="D12"/>
  <c r="J11"/>
  <c r="J12" s="1"/>
  <c r="D20" i="15"/>
  <c r="G22" i="2" s="1"/>
  <c r="I12" i="15"/>
  <c r="H12"/>
  <c r="G12"/>
  <c r="F12"/>
  <c r="E12"/>
  <c r="D12"/>
  <c r="J11"/>
  <c r="J12" s="1"/>
  <c r="D20" i="14"/>
  <c r="J12"/>
  <c r="I12"/>
  <c r="H12"/>
  <c r="G12"/>
  <c r="F12"/>
  <c r="E12"/>
  <c r="D12"/>
  <c r="J11"/>
  <c r="D20" i="13"/>
  <c r="G20" i="2" s="1"/>
  <c r="I12" i="13"/>
  <c r="H12"/>
  <c r="G12"/>
  <c r="F12"/>
  <c r="E12"/>
  <c r="D12"/>
  <c r="J11"/>
  <c r="J12" s="1"/>
  <c r="D20" i="12"/>
  <c r="I12"/>
  <c r="H12"/>
  <c r="G12"/>
  <c r="F12"/>
  <c r="E12"/>
  <c r="D12"/>
  <c r="J11"/>
  <c r="J12" s="1"/>
  <c r="D20" i="11"/>
  <c r="J12"/>
  <c r="I12"/>
  <c r="H12"/>
  <c r="G12"/>
  <c r="F12"/>
  <c r="E12"/>
  <c r="D12"/>
  <c r="J11"/>
  <c r="D20" i="10"/>
  <c r="G17" i="2" s="1"/>
  <c r="I12" i="10"/>
  <c r="H12"/>
  <c r="G12"/>
  <c r="F12"/>
  <c r="E12"/>
  <c r="D12"/>
  <c r="J11"/>
  <c r="J12" s="1"/>
  <c r="D20" i="9"/>
  <c r="J12"/>
  <c r="I12"/>
  <c r="H12"/>
  <c r="G12"/>
  <c r="F12"/>
  <c r="E12"/>
  <c r="D12"/>
  <c r="J11"/>
  <c r="D20" i="8"/>
  <c r="G15" i="2" s="1"/>
  <c r="I12" i="8"/>
  <c r="H12"/>
  <c r="G12"/>
  <c r="F12"/>
  <c r="E12"/>
  <c r="D12"/>
  <c r="J11"/>
  <c r="J12" s="1"/>
  <c r="D20" i="7"/>
  <c r="G14" i="2" s="1"/>
  <c r="I12" i="7"/>
  <c r="H12"/>
  <c r="G12"/>
  <c r="F12"/>
  <c r="E12"/>
  <c r="D12"/>
  <c r="J11"/>
  <c r="J12" s="1"/>
  <c r="D20" i="6"/>
  <c r="J12"/>
  <c r="I12"/>
  <c r="H12"/>
  <c r="G12"/>
  <c r="F12"/>
  <c r="E12"/>
  <c r="D12"/>
  <c r="J11"/>
  <c r="D20" i="5"/>
  <c r="G12" i="2" s="1"/>
  <c r="I12" i="5"/>
  <c r="H12"/>
  <c r="G12"/>
  <c r="F12"/>
  <c r="E12"/>
  <c r="D12"/>
  <c r="J11"/>
  <c r="J12" s="1"/>
  <c r="H12" i="4"/>
  <c r="G12"/>
  <c r="F12"/>
  <c r="E12"/>
  <c r="J11"/>
  <c r="J12" s="1"/>
  <c r="I11"/>
  <c r="I12" s="1"/>
  <c r="H11"/>
  <c r="F11"/>
  <c r="E11"/>
  <c r="D11"/>
  <c r="D12" s="1"/>
  <c r="D40" i="3"/>
  <c r="D4"/>
  <c r="C4"/>
  <c r="E9" s="1"/>
  <c r="F40" i="2"/>
  <c r="D39"/>
  <c r="C39"/>
  <c r="D38"/>
  <c r="C38"/>
  <c r="G37"/>
  <c r="D37"/>
  <c r="C37"/>
  <c r="D36"/>
  <c r="C36"/>
  <c r="G35"/>
  <c r="D35"/>
  <c r="C35"/>
  <c r="G34"/>
  <c r="D34"/>
  <c r="C34"/>
  <c r="D33"/>
  <c r="C33"/>
  <c r="G32"/>
  <c r="D32"/>
  <c r="C32"/>
  <c r="D31"/>
  <c r="C31"/>
  <c r="D30"/>
  <c r="C30"/>
  <c r="G29"/>
  <c r="D29"/>
  <c r="C29"/>
  <c r="D28"/>
  <c r="C28"/>
  <c r="G27"/>
  <c r="D27"/>
  <c r="C27"/>
  <c r="G26"/>
  <c r="D26"/>
  <c r="C26"/>
  <c r="D25"/>
  <c r="C25"/>
  <c r="G24"/>
  <c r="D24"/>
  <c r="C24"/>
  <c r="D23"/>
  <c r="C23"/>
  <c r="D22"/>
  <c r="C22"/>
  <c r="G21"/>
  <c r="D21"/>
  <c r="C21"/>
  <c r="D20"/>
  <c r="C20"/>
  <c r="G19"/>
  <c r="D19"/>
  <c r="C19"/>
  <c r="G18"/>
  <c r="D18"/>
  <c r="C18"/>
  <c r="D17"/>
  <c r="C17"/>
  <c r="G16"/>
  <c r="D16"/>
  <c r="C16"/>
  <c r="D15"/>
  <c r="C15"/>
  <c r="D14"/>
  <c r="C14"/>
  <c r="G13"/>
  <c r="D13"/>
  <c r="C13"/>
  <c r="D12"/>
  <c r="C12"/>
  <c r="D4"/>
  <c r="C4"/>
  <c r="I38" i="1"/>
  <c r="H38"/>
  <c r="J38" s="1"/>
  <c r="G38"/>
  <c r="F38"/>
  <c r="E38"/>
  <c r="D38"/>
  <c r="I37"/>
  <c r="H37"/>
  <c r="J37" s="1"/>
  <c r="G37"/>
  <c r="F37"/>
  <c r="E37"/>
  <c r="D37"/>
  <c r="J36"/>
  <c r="I36"/>
  <c r="H36"/>
  <c r="G36"/>
  <c r="F36"/>
  <c r="E36"/>
  <c r="D36"/>
  <c r="I35"/>
  <c r="H35"/>
  <c r="J35" s="1"/>
  <c r="G35"/>
  <c r="F35"/>
  <c r="E35"/>
  <c r="D35"/>
  <c r="I34"/>
  <c r="H34"/>
  <c r="J34" s="1"/>
  <c r="G34"/>
  <c r="F34"/>
  <c r="E34"/>
  <c r="D34"/>
  <c r="I33"/>
  <c r="H33"/>
  <c r="J33" s="1"/>
  <c r="G33"/>
  <c r="F33"/>
  <c r="E33"/>
  <c r="D33"/>
  <c r="I32"/>
  <c r="H32"/>
  <c r="J32" s="1"/>
  <c r="G32"/>
  <c r="F32"/>
  <c r="E32"/>
  <c r="D32"/>
  <c r="J31"/>
  <c r="I31"/>
  <c r="H31"/>
  <c r="G31"/>
  <c r="F31"/>
  <c r="E31"/>
  <c r="D31"/>
  <c r="I30"/>
  <c r="H30"/>
  <c r="J30" s="1"/>
  <c r="G30"/>
  <c r="F30"/>
  <c r="E30"/>
  <c r="D30"/>
  <c r="I29"/>
  <c r="H29"/>
  <c r="J29" s="1"/>
  <c r="G29"/>
  <c r="F29"/>
  <c r="E29"/>
  <c r="D29"/>
  <c r="J28"/>
  <c r="I28"/>
  <c r="H28"/>
  <c r="G28"/>
  <c r="F28"/>
  <c r="E28"/>
  <c r="D28"/>
  <c r="I27"/>
  <c r="H27"/>
  <c r="J27" s="1"/>
  <c r="G27"/>
  <c r="F27"/>
  <c r="E27"/>
  <c r="D27"/>
  <c r="I26"/>
  <c r="H26"/>
  <c r="J26" s="1"/>
  <c r="G26"/>
  <c r="F26"/>
  <c r="E26"/>
  <c r="D26"/>
  <c r="I25"/>
  <c r="H25"/>
  <c r="J25" s="1"/>
  <c r="G25"/>
  <c r="F25"/>
  <c r="E25"/>
  <c r="D25"/>
  <c r="I24"/>
  <c r="H24"/>
  <c r="J24" s="1"/>
  <c r="G24"/>
  <c r="F24"/>
  <c r="E24"/>
  <c r="D24"/>
  <c r="J23"/>
  <c r="I23"/>
  <c r="H23"/>
  <c r="G23"/>
  <c r="F23"/>
  <c r="E23"/>
  <c r="D23"/>
  <c r="I22"/>
  <c r="H22"/>
  <c r="J22" s="1"/>
  <c r="G22"/>
  <c r="F22"/>
  <c r="E22"/>
  <c r="D22"/>
  <c r="I21"/>
  <c r="H21"/>
  <c r="J21" s="1"/>
  <c r="G21"/>
  <c r="F21"/>
  <c r="E21"/>
  <c r="D21"/>
  <c r="J20"/>
  <c r="I20"/>
  <c r="H20"/>
  <c r="G20"/>
  <c r="F20"/>
  <c r="E20"/>
  <c r="D20"/>
  <c r="I19"/>
  <c r="H19"/>
  <c r="J19" s="1"/>
  <c r="G19"/>
  <c r="F19"/>
  <c r="E19"/>
  <c r="D19"/>
  <c r="I18"/>
  <c r="H18"/>
  <c r="J18" s="1"/>
  <c r="G18"/>
  <c r="F18"/>
  <c r="E18"/>
  <c r="D18"/>
  <c r="I17"/>
  <c r="H17"/>
  <c r="J17" s="1"/>
  <c r="G17"/>
  <c r="F17"/>
  <c r="E18" i="3" s="1"/>
  <c r="E17" i="1"/>
  <c r="D17"/>
  <c r="I16"/>
  <c r="H16"/>
  <c r="J16" s="1"/>
  <c r="G16"/>
  <c r="F16"/>
  <c r="E16"/>
  <c r="D16"/>
  <c r="J15"/>
  <c r="I15"/>
  <c r="H15"/>
  <c r="G15"/>
  <c r="G39" s="1"/>
  <c r="F15"/>
  <c r="E15"/>
  <c r="E39" s="1"/>
  <c r="D15"/>
  <c r="I14"/>
  <c r="H14"/>
  <c r="J14" s="1"/>
  <c r="G14"/>
  <c r="F14"/>
  <c r="E14"/>
  <c r="D14"/>
  <c r="I13"/>
  <c r="H13"/>
  <c r="J13" s="1"/>
  <c r="G13"/>
  <c r="F13"/>
  <c r="E13"/>
  <c r="D13"/>
  <c r="J12"/>
  <c r="I12"/>
  <c r="H12"/>
  <c r="G12"/>
  <c r="F12"/>
  <c r="E12"/>
  <c r="D12"/>
  <c r="D39" s="1"/>
  <c r="I11"/>
  <c r="I39" s="1"/>
  <c r="H11"/>
  <c r="J11" s="1"/>
  <c r="G11"/>
  <c r="F11"/>
  <c r="F39" s="1"/>
  <c r="E11"/>
  <c r="D11"/>
  <c r="E4"/>
  <c r="D4"/>
  <c r="E18" i="2" l="1"/>
  <c r="D18" i="11" s="1"/>
  <c r="G18" i="3" s="1"/>
  <c r="H18" s="1"/>
  <c r="E20"/>
  <c r="E25"/>
  <c r="E34"/>
  <c r="E23"/>
  <c r="D41"/>
  <c r="E14"/>
  <c r="E38"/>
  <c r="E30"/>
  <c r="E22"/>
  <c r="E37"/>
  <c r="E29"/>
  <c r="E21"/>
  <c r="E13"/>
  <c r="E19"/>
  <c r="E28"/>
  <c r="E33"/>
  <c r="E15"/>
  <c r="E24"/>
  <c r="E39"/>
  <c r="E17"/>
  <c r="E26"/>
  <c r="E35"/>
  <c r="E16"/>
  <c r="E31"/>
  <c r="J39" i="1"/>
  <c r="E27" i="3"/>
  <c r="E36"/>
  <c r="E32"/>
  <c r="H39" i="1"/>
  <c r="E27" i="2" l="1"/>
  <c r="D18" i="20" s="1"/>
  <c r="G27" i="3" s="1"/>
  <c r="H27" s="1"/>
  <c r="E24" i="2"/>
  <c r="D18" i="17" s="1"/>
  <c r="G24" i="3" s="1"/>
  <c r="H24" s="1"/>
  <c r="E37" i="2"/>
  <c r="D18" i="30" s="1"/>
  <c r="G37" i="3" s="1"/>
  <c r="H37"/>
  <c r="E23" i="2"/>
  <c r="D18" i="16" s="1"/>
  <c r="G23" i="3" s="1"/>
  <c r="H23" s="1"/>
  <c r="E36" i="2"/>
  <c r="D18" i="29" s="1"/>
  <c r="G36" i="3" s="1"/>
  <c r="H36" s="1"/>
  <c r="E39" i="2"/>
  <c r="D18" i="32" s="1"/>
  <c r="G39" i="3" s="1"/>
  <c r="H39" s="1"/>
  <c r="E29" i="2"/>
  <c r="D18" i="22" s="1"/>
  <c r="G29" i="3" s="1"/>
  <c r="H29"/>
  <c r="E32" i="2"/>
  <c r="D18" i="25" s="1"/>
  <c r="G32" i="3" s="1"/>
  <c r="H32" s="1"/>
  <c r="E17" i="2"/>
  <c r="D18" i="10" s="1"/>
  <c r="G17" i="3" s="1"/>
  <c r="H17" s="1"/>
  <c r="E21" i="2"/>
  <c r="D18" i="14" s="1"/>
  <c r="G21" i="3" s="1"/>
  <c r="H21" s="1"/>
  <c r="E26" i="2"/>
  <c r="D18" i="19" s="1"/>
  <c r="G26" i="3" s="1"/>
  <c r="H26"/>
  <c r="E13" i="2"/>
  <c r="D18" i="6" s="1"/>
  <c r="G13" i="3" s="1"/>
  <c r="H13" s="1"/>
  <c r="E35" i="2"/>
  <c r="D18" i="28" s="1"/>
  <c r="G35" i="3" s="1"/>
  <c r="H35" s="1"/>
  <c r="E19" i="2"/>
  <c r="D18" i="12" s="1"/>
  <c r="G19" i="3" s="1"/>
  <c r="H19" s="1"/>
  <c r="E14" i="2"/>
  <c r="D18" i="7" s="1"/>
  <c r="G14" i="3" s="1"/>
  <c r="H14"/>
  <c r="E16" i="2"/>
  <c r="D18" i="9" s="1"/>
  <c r="G16" i="3" s="1"/>
  <c r="H16" s="1"/>
  <c r="E28" i="2"/>
  <c r="D18" i="21" s="1"/>
  <c r="G28" i="3" s="1"/>
  <c r="H28" s="1"/>
  <c r="E38" i="2"/>
  <c r="D18" i="31" s="1"/>
  <c r="G38" i="3" s="1"/>
  <c r="H38" s="1"/>
  <c r="E20" i="2"/>
  <c r="D18" i="13" s="1"/>
  <c r="G20" i="3" s="1"/>
  <c r="H20"/>
  <c r="E31" i="2"/>
  <c r="D18" i="24" s="1"/>
  <c r="G31" i="3" s="1"/>
  <c r="H31" s="1"/>
  <c r="E33" i="2"/>
  <c r="D18" i="26" s="1"/>
  <c r="G33" i="3" s="1"/>
  <c r="H33" s="1"/>
  <c r="E30" i="2"/>
  <c r="D18" i="23" s="1"/>
  <c r="G30" i="3" s="1"/>
  <c r="H30" s="1"/>
  <c r="E25" i="2"/>
  <c r="D18" i="18" s="1"/>
  <c r="G25" i="3" s="1"/>
  <c r="H25"/>
  <c r="E15" i="2"/>
  <c r="D18" i="8" s="1"/>
  <c r="G15" i="3" s="1"/>
  <c r="H15" s="1"/>
  <c r="E22" i="2"/>
  <c r="D18" i="15" s="1"/>
  <c r="G22" i="3" s="1"/>
  <c r="H22" s="1"/>
  <c r="E34" i="2"/>
  <c r="D18" i="27" s="1"/>
  <c r="G34" i="3" s="1"/>
  <c r="H34" s="1"/>
  <c r="C40"/>
  <c r="E12"/>
  <c r="E12" i="2" l="1"/>
  <c r="D18" i="5" s="1"/>
  <c r="G12" i="3" s="1"/>
  <c r="H12" s="1"/>
  <c r="E40" i="2"/>
  <c r="G40" i="3"/>
  <c r="E40"/>
  <c r="H40" l="1"/>
</calcChain>
</file>

<file path=xl/sharedStrings.xml><?xml version="1.0" encoding="utf-8"?>
<sst xmlns="http://schemas.openxmlformats.org/spreadsheetml/2006/main" count="1392" uniqueCount="118">
  <si>
    <t>PODER JUDICIÁRIO</t>
  </si>
  <si>
    <t>ÓRGÃO:</t>
  </si>
  <si>
    <t>JUSTIÇA ELEITORAL</t>
  </si>
  <si>
    <t>UNIDADE:</t>
  </si>
  <si>
    <t>CONSOLIDADO -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</si>
  <si>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</si>
  <si>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</si>
  <si>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</si>
  <si>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</si>
  <si>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</si>
  <si>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</si>
  <si>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</si>
  <si>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</si>
  <si>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</si>
  <si>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</si>
  <si>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</si>
  <si>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</si>
  <si>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</si>
  <si>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</si>
  <si>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</si>
  <si>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</si>
  <si>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</si>
  <si>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</si>
  <si>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</si>
  <si>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</si>
  <si>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</si>
  <si>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</si>
  <si>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</si>
  <si>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</si>
  <si>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</si>
  <si>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</si>
  <si>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</si>
  <si>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</si>
  <si>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</si>
  <si>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</si>
  <si>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</si>
  <si>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</si>
  <si>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</si>
  <si>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</si>
  <si>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</si>
  <si>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</si>
  <si>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</si>
  <si>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</si>
  <si>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</si>
  <si>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</si>
  <si>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</si>
  <si>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</si>
  <si>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</si>
  <si>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</si>
  <si>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</si>
  <si>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</si>
  <si>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</si>
  <si>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</si>
  <si>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</si>
  <si>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</si>
  <si>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</si>
  <si>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</si>
  <si>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</si>
  <si>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</si>
  <si>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</si>
  <si>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</si>
  <si>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</si>
  <si>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</si>
  <si>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</si>
  <si>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</si>
  <si>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</si>
  <si>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</si>
  <si>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</si>
  <si>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</si>
  <si>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</si>
  <si>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</si>
  <si>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</si>
  <si>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</si>
  <si>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</si>
  <si>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</si>
  <si>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</si>
  <si>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CONSOLIDADO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</si>
  <si>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</si>
  <si>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</si>
  <si>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</si>
  <si>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</si>
  <si>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</t>
  </si>
  <si>
    <t>EXAMES PERIÓDICOS</t>
  </si>
  <si>
    <r>
      <rPr>
        <sz val="14"/>
        <color rgb="FF000000"/>
        <rFont val="Arial"/>
      </rPr>
      <t>JE</t>
    </r>
    <r>
      <rPr>
        <vertAlign val="superscript"/>
        <sz val="14"/>
        <color rgb="FF000000"/>
        <rFont val="Arial"/>
      </rPr>
      <t>1</t>
    </r>
  </si>
  <si>
    <r>
      <rPr>
        <b/>
        <sz val="13"/>
        <color rgb="FF000000"/>
        <rFont val="Arial"/>
      </rPr>
      <t>Descrição da Legislação</t>
    </r>
    <r>
      <rPr>
        <vertAlign val="superscript"/>
        <sz val="13"/>
        <color rgb="FF000000"/>
        <rFont val="Arial"/>
      </rPr>
      <t>2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</si>
  <si>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(R$910,08)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</si>
  <si>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(R$719,62)</t>
    </r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</si>
  <si>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
Utilização do valor médio realizado no âmbito de cada Tribunal e da Justiça Eleitoral.</t>
    </r>
  </si>
  <si>
    <t>-</t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</si>
  <si>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
Utilização do valor per capita definido como base de projeção, conforme orientação da Secretaria de Orçamento Federal (SOF/MP).</t>
    </r>
  </si>
  <si>
    <t>Notas:</t>
  </si>
  <si>
    <t>2) A legislação se aplica a todos os órgãos que compõem a Justiça Eleitoral.</t>
  </si>
  <si>
    <t>3) Encontra-se vigente no âmbito da Justiça Eleitoral a Portaria Conjunta nº 1, de 1º.6.2018, que altera os valores per capita de auxílio alimentação e de assistência pré-escolar, a serem praticados a partir do exercício financeiro de 2018, para R$910,08 e R$719,62, respectivamente.</t>
  </si>
  <si>
    <t>14000 - JUSTIÇA ELEITORAL</t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</si>
  <si>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</si>
  <si>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</si>
  <si>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</si>
  <si>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</si>
  <si>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</si>
  <si>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</si>
  <si>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</si>
  <si>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JE</t>
  </si>
  <si>
    <t>AGOSTO</t>
  </si>
  <si>
    <t>2020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</si>
  <si>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</si>
  <si>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</si>
  <si>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</si>
  <si>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</si>
  <si>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Portaria Conjunta nº 1/2018 (R$910,08)</t>
  </si>
  <si>
    <t>Portaria Conjunta nº 1/2018 (R$719,62)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</si>
  <si>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</si>
  <si>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</si>
  <si>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</si>
  <si>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</si>
  <si>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</si>
  <si>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Não há ato legal. Utilização do valor médio realizado no âmbito de cada Tribunal e da Justiça Eleitoral, apurado pela Setorial.</t>
  </si>
  <si>
    <t>1) Utilização do valor médio realizado no âmbito da Justiça Eleitoral, considerado o valor total executado até a data de referência pelo total de beneficiários de auxílio-transporte dessa Justiça Especializada, apurado pela Setorial.</t>
  </si>
  <si>
    <t>4) Os dados estão de acordo com o informado pelos Tribunais Eleitorais no período compreendido entre 18.09.2020 a 23.09.2020 e publicados nos respectivos sítios eletrônicos.</t>
  </si>
</sst>
</file>

<file path=xl/styles.xml><?xml version="1.0" encoding="utf-8"?>
<styleSheet xmlns="http://schemas.openxmlformats.org/spreadsheetml/2006/main">
  <numFmts count="16">
    <numFmt numFmtId="43" formatCode="_(* #,##0.00_);_(* \(#,##0.00\);_(* &quot;-&quot;??_);_(@_)"/>
    <numFmt numFmtId="164" formatCode="General_)"/>
    <numFmt numFmtId="165" formatCode="_(* #,##0.00_);_(* \(#,##0.00\);_(* \-??_);_(@_)"/>
    <numFmt numFmtId="166" formatCode="0.000000"/>
    <numFmt numFmtId="167" formatCode="yyyy\:mm"/>
    <numFmt numFmtId="168" formatCode="_([$€-2]* #,##0.00_);_([$€-2]* \(#,##0.00\);_([$€-2]* \-??_)"/>
    <numFmt numFmtId="169" formatCode="_([$€-2]* #,##0.00_);_([$€-2]* \(#,##0.00\);_([$€-2]* &quot;-&quot;??_)"/>
    <numFmt numFmtId="170" formatCode="_(&quot;R$ &quot;* #,##0.00_);_(&quot;R$ &quot;* \(#,##0.00\);_(&quot;R$ &quot;* \-??_);_(@_)"/>
    <numFmt numFmtId="171" formatCode="%#,#00"/>
    <numFmt numFmtId="172" formatCode="_-* #,##0.00_-;\-* #,##0.00_-;_-* &quot;-&quot;??_-;_-@_-"/>
    <numFmt numFmtId="173" formatCode="0.000"/>
    <numFmt numFmtId="174" formatCode="mm/yy"/>
    <numFmt numFmtId="175" formatCode="_-* #,##0.00_-;\-* #,##0.00_-;_-* \-??_-;_-@_-"/>
    <numFmt numFmtId="176" formatCode="_-* #,##0_-;\-* #,##0_-;_-* &quot;-&quot;??_-;_-@_-"/>
    <numFmt numFmtId="177" formatCode="_-* #,##0_-;\-* #,##0_-;_-* \-??_-;_-@_-"/>
    <numFmt numFmtId="178" formatCode="_(* #,##0_);_(* \(#,##0\);_(* \-??_);_(@_)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b/>
      <sz val="18"/>
      <color rgb="FF003366"/>
      <name val="Cambria"/>
    </font>
    <font>
      <b/>
      <sz val="18"/>
      <color rgb="FF333399"/>
      <name val="Cambria"/>
    </font>
    <font>
      <sz val="11"/>
      <color rgb="FFFF0000"/>
      <name val="Calibri"/>
    </font>
    <font>
      <b/>
      <sz val="14"/>
      <color rgb="FF000000"/>
      <name val="Times New Roman"/>
    </font>
    <font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sz val="9"/>
      <color rgb="FFFF0000"/>
      <name val="Arial"/>
    </font>
    <font>
      <b/>
      <sz val="12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sz val="14"/>
      <color rgb="FF000000"/>
      <name val="Arial"/>
    </font>
    <font>
      <b/>
      <sz val="14"/>
      <color rgb="FF000000"/>
      <name val="Arial"/>
    </font>
    <font>
      <vertAlign val="superscript"/>
      <sz val="14"/>
      <color rgb="FF000000"/>
      <name val="Arial"/>
    </font>
    <font>
      <sz val="13"/>
      <color rgb="FF000000"/>
      <name val="Arial"/>
    </font>
    <font>
      <b/>
      <sz val="13"/>
      <color rgb="FF000000"/>
      <name val="Arial"/>
    </font>
    <font>
      <vertAlign val="superscript"/>
      <sz val="13"/>
      <color rgb="FF000000"/>
      <name val="Arial"/>
    </font>
    <font>
      <b/>
      <vertAlign val="superscript"/>
      <sz val="13"/>
      <color rgb="FF000000"/>
      <name val="Arial"/>
    </font>
    <font>
      <b/>
      <sz val="10"/>
      <color rgb="FF000000"/>
      <name val="Arial"/>
    </font>
    <font>
      <i/>
      <sz val="12"/>
      <color rgb="FF000000"/>
      <name val="Arial"/>
    </font>
    <font>
      <i/>
      <sz val="10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  <font>
      <sz val="10"/>
      <color rgb="FF000000"/>
      <name val="Arial"/>
      <family val="2"/>
    </font>
    <font>
      <sz val="12"/>
      <color rgb="FF00000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BFBFB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000000"/>
      </patternFill>
    </fill>
  </fills>
  <borders count="4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7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6" fontId="1" fillId="0" borderId="0"/>
    <xf numFmtId="167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68" fontId="45" fillId="0" borderId="0"/>
    <xf numFmtId="169" fontId="45" fillId="0" borderId="0"/>
    <xf numFmtId="0" fontId="14" fillId="0" borderId="4">
      <alignment horizontal="center"/>
    </xf>
    <xf numFmtId="2" fontId="1" fillId="0" borderId="0"/>
    <xf numFmtId="2" fontId="1" fillId="0" borderId="0"/>
    <xf numFmtId="0" fontId="15" fillId="0" borderId="5"/>
    <xf numFmtId="0" fontId="16" fillId="0" borderId="6"/>
    <xf numFmtId="0" fontId="17" fillId="0" borderId="7"/>
    <xf numFmtId="0" fontId="17" fillId="0" borderId="0"/>
    <xf numFmtId="0" fontId="3" fillId="0" borderId="0"/>
    <xf numFmtId="0" fontId="12" fillId="7" borderId="1"/>
    <xf numFmtId="0" fontId="18" fillId="0" borderId="8">
      <alignment horizontal="center"/>
    </xf>
    <xf numFmtId="0" fontId="11" fillId="0" borderId="3"/>
    <xf numFmtId="165" fontId="1" fillId="0" borderId="0"/>
    <xf numFmtId="170" fontId="45" fillId="0" borderId="0"/>
    <xf numFmtId="0" fontId="19" fillId="22" borderId="0"/>
    <xf numFmtId="0" fontId="1" fillId="0" borderId="0"/>
    <xf numFmtId="0" fontId="1" fillId="0" borderId="0"/>
    <xf numFmtId="0" fontId="14" fillId="0" borderId="4">
      <alignment horizontal="center"/>
    </xf>
    <xf numFmtId="0" fontId="1" fillId="3" borderId="0"/>
    <xf numFmtId="0" fontId="23" fillId="0" borderId="0"/>
    <xf numFmtId="0" fontId="21" fillId="0" borderId="0"/>
    <xf numFmtId="0" fontId="1" fillId="0" borderId="0"/>
    <xf numFmtId="0" fontId="1" fillId="9" borderId="0"/>
    <xf numFmtId="0" fontId="2" fillId="18" borderId="0"/>
    <xf numFmtId="0" fontId="13" fillId="0" borderId="0"/>
    <xf numFmtId="165" fontId="45" fillId="0" borderId="0"/>
    <xf numFmtId="0" fontId="1" fillId="4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45" fillId="0" borderId="0"/>
    <xf numFmtId="165" fontId="45" fillId="0" borderId="0"/>
    <xf numFmtId="0" fontId="4" fillId="3" borderId="0"/>
    <xf numFmtId="0" fontId="45" fillId="23" borderId="10"/>
    <xf numFmtId="0" fontId="45" fillId="23" borderId="10"/>
    <xf numFmtId="0" fontId="45" fillId="23" borderId="10"/>
    <xf numFmtId="10" fontId="1" fillId="0" borderId="0"/>
    <xf numFmtId="171" fontId="7" fillId="0" borderId="0">
      <protection locked="0"/>
    </xf>
    <xf numFmtId="9" fontId="45" fillId="0" borderId="0"/>
    <xf numFmtId="9" fontId="45" fillId="0" borderId="0"/>
    <xf numFmtId="9" fontId="1" fillId="0" borderId="0"/>
    <xf numFmtId="9" fontId="1" fillId="0" borderId="0"/>
    <xf numFmtId="9" fontId="45" fillId="0" borderId="0"/>
    <xf numFmtId="9" fontId="45" fillId="0" borderId="0"/>
    <xf numFmtId="9" fontId="45" fillId="0" borderId="0"/>
    <xf numFmtId="0" fontId="20" fillId="8" borderId="9"/>
    <xf numFmtId="0" fontId="20" fillId="8" borderId="9"/>
    <xf numFmtId="0" fontId="20" fillId="8" borderId="9"/>
    <xf numFmtId="172" fontId="45" fillId="0" borderId="0"/>
    <xf numFmtId="172" fontId="45" fillId="0" borderId="0"/>
    <xf numFmtId="43" fontId="45" fillId="0" borderId="0"/>
    <xf numFmtId="43" fontId="45" fillId="0" borderId="0"/>
    <xf numFmtId="165" fontId="45" fillId="0" borderId="0"/>
    <xf numFmtId="43" fontId="45" fillId="0" borderId="0"/>
    <xf numFmtId="165" fontId="45" fillId="0" borderId="0"/>
    <xf numFmtId="165" fontId="45" fillId="0" borderId="0"/>
    <xf numFmtId="43" fontId="45" fillId="0" borderId="0"/>
    <xf numFmtId="43" fontId="45" fillId="0" borderId="0"/>
    <xf numFmtId="165" fontId="45" fillId="0" borderId="0"/>
    <xf numFmtId="165" fontId="45" fillId="0" borderId="0"/>
    <xf numFmtId="165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165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165" fontId="45" fillId="0" borderId="0"/>
    <xf numFmtId="43" fontId="45" fillId="0" borderId="0"/>
    <xf numFmtId="43" fontId="4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172" fontId="45" fillId="0" borderId="0"/>
    <xf numFmtId="165" fontId="45" fillId="0" borderId="0"/>
    <xf numFmtId="165" fontId="45" fillId="0" borderId="0"/>
    <xf numFmtId="165" fontId="45" fillId="0" borderId="0"/>
    <xf numFmtId="165" fontId="4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73" fontId="1" fillId="0" borderId="0"/>
    <xf numFmtId="174" fontId="1" fillId="0" borderId="0"/>
    <xf numFmtId="0" fontId="21" fillId="0" borderId="0"/>
    <xf numFmtId="0" fontId="24" fillId="0" borderId="11"/>
    <xf numFmtId="0" fontId="15" fillId="0" borderId="5"/>
    <xf numFmtId="0" fontId="15" fillId="0" borderId="5"/>
    <xf numFmtId="0" fontId="15" fillId="0" borderId="5"/>
    <xf numFmtId="0" fontId="15" fillId="0" borderId="5"/>
    <xf numFmtId="0" fontId="22" fillId="0" borderId="0"/>
    <xf numFmtId="0" fontId="21" fillId="0" borderId="0"/>
    <xf numFmtId="0" fontId="16" fillId="0" borderId="6"/>
    <xf numFmtId="0" fontId="16" fillId="0" borderId="6"/>
    <xf numFmtId="0" fontId="16" fillId="0" borderId="6"/>
    <xf numFmtId="0" fontId="16" fillId="0" borderId="6"/>
    <xf numFmtId="0" fontId="17" fillId="0" borderId="7"/>
    <xf numFmtId="0" fontId="17" fillId="0" borderId="7"/>
    <xf numFmtId="0" fontId="21" fillId="0" borderId="0"/>
    <xf numFmtId="0" fontId="21" fillId="0" borderId="0"/>
    <xf numFmtId="0" fontId="21" fillId="0" borderId="0"/>
    <xf numFmtId="0" fontId="22" fillId="0" borderId="0"/>
    <xf numFmtId="0" fontId="24" fillId="0" borderId="12"/>
    <xf numFmtId="172" fontId="1" fillId="0" borderId="0"/>
    <xf numFmtId="165" fontId="45" fillId="0" borderId="0"/>
    <xf numFmtId="172" fontId="1" fillId="0" borderId="0"/>
    <xf numFmtId="175" fontId="45" fillId="0" borderId="0"/>
    <xf numFmtId="165" fontId="45" fillId="0" borderId="0"/>
    <xf numFmtId="175" fontId="45" fillId="0" borderId="0"/>
  </cellStyleXfs>
  <cellXfs count="366">
    <xf numFmtId="0" fontId="0" fillId="0" borderId="0" xfId="0"/>
    <xf numFmtId="0" fontId="25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0" xfId="0" applyFont="1"/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9" fontId="2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/>
    <xf numFmtId="0" fontId="29" fillId="8" borderId="16" xfId="0" applyFont="1" applyFill="1" applyBorder="1" applyAlignment="1">
      <alignment horizontal="center" vertical="center" wrapText="1"/>
    </xf>
    <xf numFmtId="0" fontId="29" fillId="8" borderId="17" xfId="0" applyFont="1" applyFill="1" applyBorder="1" applyAlignment="1">
      <alignment horizontal="center" vertical="center" wrapText="1"/>
    </xf>
    <xf numFmtId="176" fontId="29" fillId="8" borderId="16" xfId="0" applyNumberFormat="1" applyFont="1" applyFill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/>
    </xf>
    <xf numFmtId="3" fontId="29" fillId="0" borderId="21" xfId="0" applyNumberFormat="1" applyFont="1" applyBorder="1" applyAlignment="1">
      <alignment horizontal="center" vertical="center"/>
    </xf>
    <xf numFmtId="176" fontId="29" fillId="0" borderId="22" xfId="0" applyNumberFormat="1" applyFont="1" applyBorder="1" applyAlignment="1">
      <alignment vertical="center" wrapText="1"/>
    </xf>
    <xf numFmtId="176" fontId="29" fillId="0" borderId="23" xfId="0" applyNumberFormat="1" applyFont="1" applyBorder="1" applyAlignment="1">
      <alignment vertical="center" wrapText="1"/>
    </xf>
    <xf numFmtId="0" fontId="29" fillId="0" borderId="24" xfId="0" applyFont="1" applyBorder="1" applyAlignment="1">
      <alignment horizontal="center" vertical="center"/>
    </xf>
    <xf numFmtId="3" fontId="29" fillId="0" borderId="25" xfId="0" applyNumberFormat="1" applyFont="1" applyBorder="1" applyAlignment="1">
      <alignment horizontal="center" vertical="center"/>
    </xf>
    <xf numFmtId="176" fontId="29" fillId="0" borderId="26" xfId="0" applyNumberFormat="1" applyFont="1" applyBorder="1" applyAlignment="1">
      <alignment vertical="center" wrapText="1"/>
    </xf>
    <xf numFmtId="176" fontId="29" fillId="0" borderId="27" xfId="0" applyNumberFormat="1" applyFont="1" applyBorder="1" applyAlignment="1">
      <alignment vertical="center" wrapText="1"/>
    </xf>
    <xf numFmtId="0" fontId="30" fillId="0" borderId="0" xfId="0" applyFont="1"/>
    <xf numFmtId="0" fontId="29" fillId="0" borderId="28" xfId="0" applyFont="1" applyBorder="1" applyAlignment="1">
      <alignment horizontal="center" vertical="center"/>
    </xf>
    <xf numFmtId="3" fontId="29" fillId="0" borderId="29" xfId="0" applyNumberFormat="1" applyFont="1" applyBorder="1" applyAlignment="1">
      <alignment horizontal="center" vertical="center"/>
    </xf>
    <xf numFmtId="176" fontId="29" fillId="0" borderId="30" xfId="0" applyNumberFormat="1" applyFont="1" applyBorder="1" applyAlignment="1">
      <alignment vertical="center" wrapText="1"/>
    </xf>
    <xf numFmtId="176" fontId="29" fillId="0" borderId="31" xfId="0" applyNumberFormat="1" applyFont="1" applyBorder="1" applyAlignment="1">
      <alignment vertical="center" wrapText="1"/>
    </xf>
    <xf numFmtId="177" fontId="31" fillId="8" borderId="16" xfId="0" applyNumberFormat="1" applyFont="1" applyFill="1" applyBorder="1" applyAlignment="1">
      <alignment vertical="center" wrapText="1"/>
    </xf>
    <xf numFmtId="177" fontId="31" fillId="8" borderId="17" xfId="0" applyNumberFormat="1" applyFont="1" applyFill="1" applyBorder="1" applyAlignment="1">
      <alignment vertical="center" wrapText="1"/>
    </xf>
    <xf numFmtId="0" fontId="33" fillId="0" borderId="0" xfId="0" applyFont="1"/>
    <xf numFmtId="49" fontId="27" fillId="0" borderId="0" xfId="0" applyNumberFormat="1" applyFont="1" applyAlignment="1">
      <alignment vertical="center"/>
    </xf>
    <xf numFmtId="0" fontId="32" fillId="0" borderId="0" xfId="0" applyFont="1"/>
    <xf numFmtId="0" fontId="34" fillId="0" borderId="0" xfId="0" applyFont="1"/>
    <xf numFmtId="0" fontId="34" fillId="0" borderId="20" xfId="0" applyFont="1" applyBorder="1" applyAlignment="1">
      <alignment horizontal="center" vertical="center"/>
    </xf>
    <xf numFmtId="3" fontId="34" fillId="0" borderId="21" xfId="0" applyNumberFormat="1" applyFont="1" applyBorder="1" applyAlignment="1">
      <alignment horizontal="center" vertical="center"/>
    </xf>
    <xf numFmtId="172" fontId="34" fillId="0" borderId="22" xfId="0" applyNumberFormat="1" applyFont="1" applyBorder="1" applyAlignment="1">
      <alignment vertical="center" wrapText="1"/>
    </xf>
    <xf numFmtId="172" fontId="34" fillId="0" borderId="23" xfId="0" applyNumberFormat="1" applyFont="1" applyBorder="1" applyAlignment="1">
      <alignment vertical="center" wrapText="1"/>
    </xf>
    <xf numFmtId="0" fontId="34" fillId="0" borderId="24" xfId="0" applyFont="1" applyBorder="1" applyAlignment="1">
      <alignment horizontal="center" vertical="center"/>
    </xf>
    <xf numFmtId="3" fontId="34" fillId="0" borderId="25" xfId="0" applyNumberFormat="1" applyFont="1" applyBorder="1" applyAlignment="1">
      <alignment horizontal="center" vertical="center"/>
    </xf>
    <xf numFmtId="172" fontId="34" fillId="0" borderId="26" xfId="0" applyNumberFormat="1" applyFont="1" applyBorder="1" applyAlignment="1">
      <alignment vertical="center" wrapText="1"/>
    </xf>
    <xf numFmtId="172" fontId="34" fillId="0" borderId="27" xfId="0" applyNumberFormat="1" applyFont="1" applyBorder="1" applyAlignment="1">
      <alignment vertical="center" wrapText="1"/>
    </xf>
    <xf numFmtId="0" fontId="34" fillId="0" borderId="28" xfId="0" applyFont="1" applyBorder="1" applyAlignment="1">
      <alignment horizontal="center" vertical="center"/>
    </xf>
    <xf numFmtId="3" fontId="34" fillId="0" borderId="29" xfId="0" applyNumberFormat="1" applyFont="1" applyBorder="1" applyAlignment="1">
      <alignment horizontal="center" vertical="center"/>
    </xf>
    <xf numFmtId="172" fontId="34" fillId="0" borderId="30" xfId="0" applyNumberFormat="1" applyFont="1" applyBorder="1" applyAlignment="1">
      <alignment vertical="center" wrapText="1"/>
    </xf>
    <xf numFmtId="172" fontId="34" fillId="0" borderId="31" xfId="0" applyNumberFormat="1" applyFont="1" applyBorder="1" applyAlignment="1">
      <alignment vertical="center" wrapText="1"/>
    </xf>
    <xf numFmtId="0" fontId="34" fillId="8" borderId="36" xfId="0" applyFont="1" applyFill="1" applyBorder="1" applyAlignment="1">
      <alignment vertical="center" wrapText="1"/>
    </xf>
    <xf numFmtId="0" fontId="34" fillId="8" borderId="37" xfId="0" applyFont="1" applyFill="1" applyBorder="1" applyAlignment="1">
      <alignment horizontal="center" vertical="center" wrapText="1"/>
    </xf>
    <xf numFmtId="177" fontId="35" fillId="8" borderId="16" xfId="0" applyNumberFormat="1" applyFont="1" applyFill="1" applyBorder="1" applyAlignment="1">
      <alignment vertical="center" wrapText="1"/>
    </xf>
    <xf numFmtId="177" fontId="35" fillId="8" borderId="17" xfId="0" applyNumberFormat="1" applyFont="1" applyFill="1" applyBorder="1" applyAlignment="1">
      <alignment vertical="center" wrapText="1"/>
    </xf>
    <xf numFmtId="0" fontId="37" fillId="0" borderId="0" xfId="0" applyFont="1"/>
    <xf numFmtId="0" fontId="37" fillId="0" borderId="16" xfId="0" applyFont="1" applyBorder="1" applyAlignment="1">
      <alignment horizontal="justify" vertical="center" wrapText="1"/>
    </xf>
    <xf numFmtId="0" fontId="37" fillId="0" borderId="16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justify" vertical="center" wrapText="1"/>
    </xf>
    <xf numFmtId="0" fontId="29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41" fillId="8" borderId="14" xfId="0" applyFont="1" applyFill="1" applyBorder="1" applyAlignment="1">
      <alignment horizontal="center" vertical="center" wrapText="1"/>
    </xf>
    <xf numFmtId="0" fontId="41" fillId="8" borderId="33" xfId="0" applyFont="1" applyFill="1" applyBorder="1" applyAlignment="1">
      <alignment horizontal="center" vertical="center" wrapText="1"/>
    </xf>
    <xf numFmtId="0" fontId="41" fillId="8" borderId="12" xfId="0" applyFont="1" applyFill="1" applyBorder="1" applyAlignment="1">
      <alignment horizontal="center" vertical="center" wrapText="1"/>
    </xf>
    <xf numFmtId="0" fontId="41" fillId="8" borderId="34" xfId="0" applyFont="1" applyFill="1" applyBorder="1" applyAlignment="1">
      <alignment horizontal="center" vertical="center" wrapText="1"/>
    </xf>
    <xf numFmtId="0" fontId="41" fillId="8" borderId="35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20" xfId="0" applyFont="1" applyBorder="1" applyAlignment="1">
      <alignment horizontal="center" vertical="center"/>
    </xf>
    <xf numFmtId="3" fontId="0" fillId="0" borderId="38" xfId="0" applyNumberFormat="1" applyFont="1" applyBorder="1" applyAlignment="1">
      <alignment horizontal="center" vertical="center"/>
    </xf>
    <xf numFmtId="178" fontId="0" fillId="25" borderId="22" xfId="0" applyNumberFormat="1" applyFont="1" applyFill="1" applyBorder="1" applyAlignment="1" applyProtection="1">
      <alignment vertical="center" wrapText="1"/>
      <protection locked="0"/>
    </xf>
    <xf numFmtId="165" fontId="0" fillId="25" borderId="23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/>
    <xf numFmtId="0" fontId="0" fillId="0" borderId="24" xfId="0" applyFont="1" applyBorder="1" applyAlignment="1">
      <alignment horizontal="center" vertical="center"/>
    </xf>
    <xf numFmtId="3" fontId="0" fillId="0" borderId="39" xfId="0" applyNumberFormat="1" applyFont="1" applyBorder="1" applyAlignment="1">
      <alignment horizontal="center" vertical="center"/>
    </xf>
    <xf numFmtId="178" fontId="0" fillId="25" borderId="26" xfId="0" applyNumberFormat="1" applyFont="1" applyFill="1" applyBorder="1" applyAlignment="1" applyProtection="1">
      <alignment vertical="center" wrapText="1"/>
      <protection locked="0"/>
    </xf>
    <xf numFmtId="165" fontId="0" fillId="25" borderId="27" xfId="0" applyNumberFormat="1" applyFont="1" applyFill="1" applyBorder="1" applyAlignment="1" applyProtection="1">
      <alignment vertical="center" wrapText="1"/>
      <protection locked="0"/>
    </xf>
    <xf numFmtId="0" fontId="0" fillId="0" borderId="40" xfId="0" applyFont="1" applyBorder="1" applyAlignment="1">
      <alignment horizontal="center" vertical="center"/>
    </xf>
    <xf numFmtId="3" fontId="0" fillId="0" borderId="41" xfId="0" applyNumberFormat="1" applyFont="1" applyBorder="1" applyAlignment="1">
      <alignment horizontal="center" vertical="center"/>
    </xf>
    <xf numFmtId="178" fontId="0" fillId="25" borderId="30" xfId="0" applyNumberFormat="1" applyFont="1" applyFill="1" applyBorder="1" applyAlignment="1" applyProtection="1">
      <alignment vertical="center" wrapText="1"/>
      <protection locked="0"/>
    </xf>
    <xf numFmtId="165" fontId="0" fillId="25" borderId="31" xfId="0" applyNumberFormat="1" applyFont="1" applyFill="1" applyBorder="1" applyAlignment="1" applyProtection="1">
      <alignment vertical="center" wrapText="1"/>
      <protection locked="0"/>
    </xf>
    <xf numFmtId="0" fontId="41" fillId="24" borderId="15" xfId="0" applyFont="1" applyFill="1" applyBorder="1" applyAlignment="1">
      <alignment horizontal="center" vertical="center"/>
    </xf>
    <xf numFmtId="3" fontId="41" fillId="24" borderId="16" xfId="0" applyNumberFormat="1" applyFont="1" applyFill="1" applyBorder="1" applyAlignment="1">
      <alignment horizontal="center" vertical="center"/>
    </xf>
    <xf numFmtId="178" fontId="41" fillId="24" borderId="16" xfId="0" applyNumberFormat="1" applyFont="1" applyFill="1" applyBorder="1" applyAlignment="1" applyProtection="1">
      <alignment vertical="center" wrapText="1"/>
      <protection locked="0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 applyProtection="1">
      <alignment vertical="center" wrapText="1"/>
      <protection locked="0"/>
    </xf>
    <xf numFmtId="165" fontId="0" fillId="0" borderId="15" xfId="0" applyNumberFormat="1" applyFont="1" applyBorder="1" applyAlignment="1">
      <alignment vertical="center" wrapText="1"/>
    </xf>
    <xf numFmtId="176" fontId="0" fillId="0" borderId="17" xfId="0" applyNumberFormat="1" applyFont="1" applyBorder="1" applyAlignment="1">
      <alignment vertical="center" wrapText="1"/>
    </xf>
    <xf numFmtId="177" fontId="41" fillId="8" borderId="16" xfId="0" applyNumberFormat="1" applyFont="1" applyFill="1" applyBorder="1" applyAlignment="1">
      <alignment vertical="center" wrapText="1"/>
    </xf>
    <xf numFmtId="177" fontId="41" fillId="8" borderId="17" xfId="0" applyNumberFormat="1" applyFont="1" applyFill="1" applyBorder="1" applyAlignment="1">
      <alignment vertical="center" wrapText="1"/>
    </xf>
    <xf numFmtId="2" fontId="0" fillId="0" borderId="16" xfId="0" applyNumberFormat="1" applyFont="1" applyBorder="1" applyAlignment="1">
      <alignment vertical="center" wrapText="1"/>
    </xf>
    <xf numFmtId="49" fontId="0" fillId="0" borderId="16" xfId="0" applyNumberFormat="1" applyFont="1" applyBorder="1" applyAlignment="1">
      <alignment horizontal="center" vertical="center" wrapText="1"/>
    </xf>
    <xf numFmtId="0" fontId="33" fillId="0" borderId="44" xfId="0" applyFont="1" applyBorder="1" applyAlignment="1">
      <alignment horizontal="justify" vertical="center" wrapText="1"/>
    </xf>
    <xf numFmtId="0" fontId="33" fillId="0" borderId="44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44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4" fillId="0" borderId="0" xfId="0" applyFont="1"/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165" fontId="26" fillId="0" borderId="0" xfId="0" applyNumberFormat="1" applyFont="1"/>
    <xf numFmtId="165" fontId="27" fillId="0" borderId="0" xfId="0" applyNumberFormat="1" applyFont="1" applyAlignment="1">
      <alignment horizontal="center" vertical="center"/>
    </xf>
    <xf numFmtId="165" fontId="0" fillId="0" borderId="0" xfId="0" applyNumberFormat="1" applyFont="1"/>
    <xf numFmtId="165" fontId="0" fillId="0" borderId="0" xfId="0" applyNumberFormat="1" applyFont="1" applyAlignment="1">
      <alignment horizontal="center"/>
    </xf>
    <xf numFmtId="165" fontId="41" fillId="8" borderId="33" xfId="0" applyNumberFormat="1" applyFont="1" applyFill="1" applyBorder="1" applyAlignment="1">
      <alignment horizontal="center" vertical="center" wrapText="1"/>
    </xf>
    <xf numFmtId="165" fontId="41" fillId="8" borderId="34" xfId="0" applyNumberFormat="1" applyFont="1" applyFill="1" applyBorder="1" applyAlignment="1">
      <alignment horizontal="center" vertical="center" wrapText="1"/>
    </xf>
    <xf numFmtId="165" fontId="0" fillId="26" borderId="22" xfId="0" applyNumberFormat="1" applyFont="1" applyFill="1" applyBorder="1" applyAlignment="1" applyProtection="1">
      <alignment vertical="center"/>
      <protection locked="0"/>
    </xf>
    <xf numFmtId="165" fontId="0" fillId="26" borderId="26" xfId="0" applyNumberFormat="1" applyFont="1" applyFill="1" applyBorder="1" applyAlignment="1" applyProtection="1">
      <alignment vertical="center"/>
      <protection locked="0"/>
    </xf>
    <xf numFmtId="165" fontId="0" fillId="26" borderId="30" xfId="0" applyNumberFormat="1" applyFont="1" applyFill="1" applyBorder="1" applyAlignment="1" applyProtection="1">
      <alignment vertical="center"/>
      <protection locked="0"/>
    </xf>
    <xf numFmtId="165" fontId="41" fillId="24" borderId="16" xfId="0" applyNumberFormat="1" applyFont="1" applyFill="1" applyBorder="1" applyAlignment="1" applyProtection="1">
      <alignment vertical="center" wrapText="1"/>
      <protection locked="0"/>
    </xf>
    <xf numFmtId="175" fontId="35" fillId="8" borderId="16" xfId="0" applyNumberFormat="1" applyFont="1" applyFill="1" applyBorder="1" applyAlignment="1">
      <alignment vertical="center" wrapText="1"/>
    </xf>
    <xf numFmtId="172" fontId="46" fillId="0" borderId="0" xfId="155" applyFont="1" applyAlignment="1">
      <alignment vertical="center"/>
    </xf>
    <xf numFmtId="176" fontId="33" fillId="0" borderId="0" xfId="0" applyNumberFormat="1" applyFont="1"/>
    <xf numFmtId="165" fontId="41" fillId="24" borderId="17" xfId="0" applyNumberFormat="1" applyFont="1" applyFill="1" applyBorder="1" applyAlignment="1" applyProtection="1">
      <alignment vertical="center" wrapText="1"/>
      <protection locked="0"/>
    </xf>
    <xf numFmtId="172" fontId="29" fillId="27" borderId="45" xfId="0" applyNumberFormat="1" applyFont="1" applyFill="1" applyBorder="1" applyAlignment="1">
      <alignment vertical="center" wrapText="1"/>
    </xf>
    <xf numFmtId="43" fontId="0" fillId="27" borderId="45" xfId="0" applyNumberFormat="1" applyFont="1" applyFill="1" applyBorder="1" applyAlignment="1">
      <alignment vertical="center"/>
    </xf>
    <xf numFmtId="165" fontId="41" fillId="28" borderId="45" xfId="0" applyNumberFormat="1" applyFont="1" applyFill="1" applyBorder="1" applyAlignment="1" applyProtection="1">
      <alignment vertical="center" wrapText="1"/>
      <protection locked="0"/>
    </xf>
    <xf numFmtId="0" fontId="32" fillId="0" borderId="0" xfId="0" applyFont="1" applyAlignment="1">
      <alignment horizontal="left" vertical="center" wrapText="1"/>
    </xf>
    <xf numFmtId="0" fontId="29" fillId="8" borderId="15" xfId="0" applyFont="1" applyFill="1" applyBorder="1" applyAlignment="1">
      <alignment horizontal="center" vertical="center" wrapText="1"/>
    </xf>
    <xf numFmtId="0" fontId="29" fillId="8" borderId="16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9" fillId="8" borderId="17" xfId="0" applyFont="1" applyFill="1" applyBorder="1" applyAlignment="1">
      <alignment horizontal="center" vertical="center" wrapText="1"/>
    </xf>
    <xf numFmtId="0" fontId="28" fillId="0" borderId="13" xfId="0" applyFont="1" applyBorder="1" applyAlignment="1">
      <alignment horizontal="center"/>
    </xf>
    <xf numFmtId="0" fontId="29" fillId="8" borderId="0" xfId="0" applyFont="1" applyFill="1" applyAlignment="1">
      <alignment horizontal="center" vertical="center" wrapText="1"/>
    </xf>
    <xf numFmtId="0" fontId="29" fillId="8" borderId="13" xfId="0" applyFont="1" applyFill="1" applyBorder="1" applyAlignment="1">
      <alignment horizontal="center" vertical="center" wrapText="1"/>
    </xf>
    <xf numFmtId="0" fontId="29" fillId="8" borderId="18" xfId="0" applyFont="1" applyFill="1" applyBorder="1" applyAlignment="1">
      <alignment horizontal="center" vertical="center" wrapText="1"/>
    </xf>
    <xf numFmtId="0" fontId="29" fillId="8" borderId="19" xfId="0" applyFont="1" applyFill="1" applyBorder="1" applyAlignment="1">
      <alignment horizontal="center" vertical="center" wrapText="1"/>
    </xf>
    <xf numFmtId="0" fontId="29" fillId="8" borderId="14" xfId="0" applyFont="1" applyFill="1" applyBorder="1" applyAlignment="1">
      <alignment horizontal="center" vertical="center" wrapText="1"/>
    </xf>
    <xf numFmtId="0" fontId="35" fillId="8" borderId="16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35" fillId="8" borderId="12" xfId="0" applyFont="1" applyFill="1" applyBorder="1" applyAlignment="1">
      <alignment horizontal="center" vertical="center" wrapText="1"/>
    </xf>
    <xf numFmtId="0" fontId="35" fillId="8" borderId="35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35" fillId="8" borderId="14" xfId="0" applyFont="1" applyFill="1" applyBorder="1" applyAlignment="1">
      <alignment horizontal="center" vertical="center" wrapText="1"/>
    </xf>
    <xf numFmtId="0" fontId="35" fillId="8" borderId="15" xfId="0" applyFont="1" applyFill="1" applyBorder="1" applyAlignment="1">
      <alignment horizontal="center" vertical="center" wrapText="1"/>
    </xf>
    <xf numFmtId="0" fontId="35" fillId="8" borderId="32" xfId="0" applyFont="1" applyFill="1" applyBorder="1" applyAlignment="1">
      <alignment horizontal="center" vertical="center" wrapText="1"/>
    </xf>
    <xf numFmtId="0" fontId="35" fillId="8" borderId="19" xfId="0" applyFont="1" applyFill="1" applyBorder="1" applyAlignment="1">
      <alignment horizontal="center" vertical="center" wrapText="1"/>
    </xf>
    <xf numFmtId="0" fontId="35" fillId="8" borderId="33" xfId="0" applyFont="1" applyFill="1" applyBorder="1" applyAlignment="1">
      <alignment horizontal="center" vertical="center" wrapText="1"/>
    </xf>
    <xf numFmtId="0" fontId="35" fillId="8" borderId="34" xfId="0" applyFont="1" applyFill="1" applyBorder="1" applyAlignment="1">
      <alignment horizontal="center" vertical="center" wrapText="1"/>
    </xf>
    <xf numFmtId="0" fontId="38" fillId="24" borderId="15" xfId="0" applyFont="1" applyFill="1" applyBorder="1" applyAlignment="1">
      <alignment horizontal="center" vertical="center"/>
    </xf>
    <xf numFmtId="0" fontId="38" fillId="24" borderId="16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5" fillId="8" borderId="17" xfId="0" applyFont="1" applyFill="1" applyBorder="1" applyAlignment="1">
      <alignment horizontal="center" vertical="center" wrapText="1"/>
    </xf>
    <xf numFmtId="0" fontId="41" fillId="8" borderId="15" xfId="0" applyFont="1" applyFill="1" applyBorder="1" applyAlignment="1">
      <alignment horizontal="center" vertical="center" wrapText="1"/>
    </xf>
    <xf numFmtId="0" fontId="41" fillId="8" borderId="16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5" fillId="0" borderId="0" xfId="0" applyFont="1" applyAlignment="1">
      <alignment horizontal="center" vertical="center"/>
    </xf>
    <xf numFmtId="0" fontId="41" fillId="8" borderId="17" xfId="0" applyFont="1" applyFill="1" applyBorder="1" applyAlignment="1">
      <alignment horizontal="center" vertical="center" wrapText="1"/>
    </xf>
    <xf numFmtId="0" fontId="41" fillId="8" borderId="14" xfId="0" applyFont="1" applyFill="1" applyBorder="1" applyAlignment="1">
      <alignment horizontal="center" vertical="center" wrapText="1"/>
    </xf>
    <xf numFmtId="49" fontId="0" fillId="0" borderId="14" xfId="0" applyNumberFormat="1" applyFont="1" applyBorder="1" applyAlignment="1">
      <alignment horizontal="justify" vertical="center" wrapText="1"/>
    </xf>
    <xf numFmtId="49" fontId="0" fillId="0" borderId="15" xfId="0" applyNumberFormat="1" applyFont="1" applyBorder="1" applyAlignment="1">
      <alignment horizontal="justify" vertical="center" wrapText="1"/>
    </xf>
    <xf numFmtId="49" fontId="0" fillId="0" borderId="17" xfId="0" applyNumberFormat="1" applyFont="1" applyBorder="1" applyAlignment="1">
      <alignment horizontal="center" vertical="center" wrapText="1"/>
    </xf>
    <xf numFmtId="49" fontId="0" fillId="0" borderId="14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justify" vertical="center" wrapText="1"/>
    </xf>
    <xf numFmtId="49" fontId="46" fillId="0" borderId="17" xfId="0" applyNumberFormat="1" applyFont="1" applyBorder="1" applyAlignment="1">
      <alignment horizontal="center" vertical="center" wrapTex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15" xfId="0" applyFont="1" applyFill="1" applyBorder="1" applyAlignment="1">
      <alignment horizontal="center" vertical="center" wrapText="1"/>
    </xf>
    <xf numFmtId="0" fontId="41" fillId="0" borderId="4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wrapText="1"/>
    </xf>
    <xf numFmtId="0" fontId="0" fillId="8" borderId="17" xfId="0" applyFont="1" applyFill="1" applyBorder="1" applyAlignment="1">
      <alignment horizontal="center" vertical="center" wrapText="1"/>
    </xf>
    <xf numFmtId="0" fontId="0" fillId="8" borderId="16" xfId="0" applyFont="1" applyFill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49" fontId="0" fillId="0" borderId="17" xfId="0" applyNumberFormat="1" applyFont="1" applyBorder="1" applyAlignment="1">
      <alignment horizontal="justify" vertical="center" wrapText="1"/>
    </xf>
  </cellXfs>
  <cellStyles count="227">
    <cellStyle name="Normal" xfId="0" builtinId="0" customBuiltin="1"/>
    <cellStyle name="Normal 10" xfId="125"/>
    <cellStyle name="Normal 100" xfId="29"/>
    <cellStyle name="Normal 101" xfId="144"/>
    <cellStyle name="Normal 102" xfId="166"/>
    <cellStyle name="Normal 103" xfId="123"/>
    <cellStyle name="Normal 104" xfId="41"/>
    <cellStyle name="Normal 105" xfId="40"/>
    <cellStyle name="Normal 106" xfId="157"/>
    <cellStyle name="Normal 107" xfId="120"/>
    <cellStyle name="Normal 108" xfId="4"/>
    <cellStyle name="Normal 109" xfId="26"/>
    <cellStyle name="Normal 11" xfId="132"/>
    <cellStyle name="Normal 110" xfId="93"/>
    <cellStyle name="Normal 111" xfId="133"/>
    <cellStyle name="Normal 112" xfId="135"/>
    <cellStyle name="Normal 113" xfId="201"/>
    <cellStyle name="Normal 114" xfId="134"/>
    <cellStyle name="Normal 115" xfId="68"/>
    <cellStyle name="Normal 116" xfId="181"/>
    <cellStyle name="Normal 117" xfId="180"/>
    <cellStyle name="Normal 118" xfId="179"/>
    <cellStyle name="Normal 119" xfId="178"/>
    <cellStyle name="Normal 12" xfId="131"/>
    <cellStyle name="Normal 120" xfId="177"/>
    <cellStyle name="Normal 121" xfId="176"/>
    <cellStyle name="Normal 122" xfId="175"/>
    <cellStyle name="Normal 123" xfId="165"/>
    <cellStyle name="Normal 124" xfId="21"/>
    <cellStyle name="Normal 125" xfId="116"/>
    <cellStyle name="Normal 126" xfId="55"/>
    <cellStyle name="Normal 127" xfId="88"/>
    <cellStyle name="Normal 128" xfId="105"/>
    <cellStyle name="Normal 129" xfId="118"/>
    <cellStyle name="Normal 13" xfId="15"/>
    <cellStyle name="Normal 130" xfId="75"/>
    <cellStyle name="Normal 131" xfId="31"/>
    <cellStyle name="Normal 132" xfId="33"/>
    <cellStyle name="Normal 133" xfId="39"/>
    <cellStyle name="Normal 134" xfId="47"/>
    <cellStyle name="Normal 135" xfId="60"/>
    <cellStyle name="Normal 136" xfId="57"/>
    <cellStyle name="Normal 137" xfId="58"/>
    <cellStyle name="Normal 138" xfId="109"/>
    <cellStyle name="Normal 139" xfId="136"/>
    <cellStyle name="Normal 14" xfId="87"/>
    <cellStyle name="Normal 140" xfId="30"/>
    <cellStyle name="Normal 141" xfId="156"/>
    <cellStyle name="Normal 142" xfId="24"/>
    <cellStyle name="Normal 143" xfId="137"/>
    <cellStyle name="Normal 144" xfId="220"/>
    <cellStyle name="Normal 145" xfId="148"/>
    <cellStyle name="Normal 146" xfId="149"/>
    <cellStyle name="Normal 147" xfId="150"/>
    <cellStyle name="Normal 148" xfId="151"/>
    <cellStyle name="Normal 149" xfId="147"/>
    <cellStyle name="Normal 15" xfId="102"/>
    <cellStyle name="Normal 150" xfId="183"/>
    <cellStyle name="Normal 151" xfId="182"/>
    <cellStyle name="Normal 152" xfId="108"/>
    <cellStyle name="Normal 153" xfId="56"/>
    <cellStyle name="Normal 154" xfId="153"/>
    <cellStyle name="Normal 155" xfId="152"/>
    <cellStyle name="Normal 156" xfId="186"/>
    <cellStyle name="Normal 157" xfId="43"/>
    <cellStyle name="Normal 158" xfId="185"/>
    <cellStyle name="Normal 159" xfId="66"/>
    <cellStyle name="Normal 16" xfId="130"/>
    <cellStyle name="Normal 160" xfId="65"/>
    <cellStyle name="Normal 161" xfId="70"/>
    <cellStyle name="Normal 162" xfId="69"/>
    <cellStyle name="Normal 163" xfId="64"/>
    <cellStyle name="Normal 164" xfId="154"/>
    <cellStyle name="Normal 165" xfId="110"/>
    <cellStyle name="Normal 166" xfId="106"/>
    <cellStyle name="Normal 167" xfId="113"/>
    <cellStyle name="Normal 168" xfId="111"/>
    <cellStyle name="Normal 169" xfId="164"/>
    <cellStyle name="Normal 17" xfId="18"/>
    <cellStyle name="Normal 170" xfId="112"/>
    <cellStyle name="Normal 171" xfId="211"/>
    <cellStyle name="Normal 172" xfId="188"/>
    <cellStyle name="Normal 173" xfId="138"/>
    <cellStyle name="Normal 174" xfId="62"/>
    <cellStyle name="Normal 175" xfId="115"/>
    <cellStyle name="Normal 176" xfId="53"/>
    <cellStyle name="Normal 177" xfId="103"/>
    <cellStyle name="Normal 178" xfId="163"/>
    <cellStyle name="Normal 179" xfId="191"/>
    <cellStyle name="Normal 18" xfId="129"/>
    <cellStyle name="Normal 180" xfId="184"/>
    <cellStyle name="Normal 181" xfId="145"/>
    <cellStyle name="Normal 182" xfId="146"/>
    <cellStyle name="Normal 183" xfId="218"/>
    <cellStyle name="Normal 184" xfId="37"/>
    <cellStyle name="Normal 185" xfId="36"/>
    <cellStyle name="Normal 186" xfId="23"/>
    <cellStyle name="Normal 187" xfId="25"/>
    <cellStyle name="Normal 188" xfId="86"/>
    <cellStyle name="Normal 189" xfId="104"/>
    <cellStyle name="Normal 19" xfId="8"/>
    <cellStyle name="Normal 190" xfId="121"/>
    <cellStyle name="Normal 191" xfId="35"/>
    <cellStyle name="Normal 192" xfId="85"/>
    <cellStyle name="Normal 193" xfId="162"/>
    <cellStyle name="Normal 194" xfId="20"/>
    <cellStyle name="Normal 195" xfId="83"/>
    <cellStyle name="Normal 196" xfId="7"/>
    <cellStyle name="Normal 197" xfId="74"/>
    <cellStyle name="Normal 198" xfId="99"/>
    <cellStyle name="Normal 199" xfId="63"/>
    <cellStyle name="Normal 2" xfId="214"/>
    <cellStyle name="Normal 20" xfId="27"/>
    <cellStyle name="Normal 200" xfId="140"/>
    <cellStyle name="Normal 201" xfId="222"/>
    <cellStyle name="Normal 202" xfId="141"/>
    <cellStyle name="Normal 203" xfId="223"/>
    <cellStyle name="Normal 204" xfId="139"/>
    <cellStyle name="Normal 205" xfId="142"/>
    <cellStyle name="Normal 206" xfId="78"/>
    <cellStyle name="Normal 207" xfId="52"/>
    <cellStyle name="Normal 208" xfId="82"/>
    <cellStyle name="Normal 209" xfId="187"/>
    <cellStyle name="Normal 21" xfId="6"/>
    <cellStyle name="Normal 210" xfId="194"/>
    <cellStyle name="Normal 211" xfId="189"/>
    <cellStyle name="Normal 212" xfId="71"/>
    <cellStyle name="Normal 213" xfId="193"/>
    <cellStyle name="Normal 214" xfId="2"/>
    <cellStyle name="Normal 215" xfId="190"/>
    <cellStyle name="Normal 216" xfId="114"/>
    <cellStyle name="Normal 217" xfId="59"/>
    <cellStyle name="Normal 218" xfId="216"/>
    <cellStyle name="Normal 219" xfId="217"/>
    <cellStyle name="Normal 22" xfId="197"/>
    <cellStyle name="Normal 220" xfId="79"/>
    <cellStyle name="Normal 221" xfId="107"/>
    <cellStyle name="Normal 222" xfId="80"/>
    <cellStyle name="Normal 223" xfId="50"/>
    <cellStyle name="Normal 224" xfId="34"/>
    <cellStyle name="Normal 225" xfId="91"/>
    <cellStyle name="Normal 226" xfId="17"/>
    <cellStyle name="Normal 23" xfId="195"/>
    <cellStyle name="Normal 24" xfId="49"/>
    <cellStyle name="Normal 25" xfId="124"/>
    <cellStyle name="Normal 26" xfId="48"/>
    <cellStyle name="Normal 27" xfId="46"/>
    <cellStyle name="Normal 28" xfId="51"/>
    <cellStyle name="Normal 29" xfId="14"/>
    <cellStyle name="Normal 3" xfId="215"/>
    <cellStyle name="Normal 30" xfId="203"/>
    <cellStyle name="Normal 31" xfId="94"/>
    <cellStyle name="Normal 32" xfId="221"/>
    <cellStyle name="Normal 33" xfId="224"/>
    <cellStyle name="Normal 34" xfId="98"/>
    <cellStyle name="Normal 35" xfId="225"/>
    <cellStyle name="Normal 36" xfId="204"/>
    <cellStyle name="Normal 37" xfId="226"/>
    <cellStyle name="Normal 38" xfId="54"/>
    <cellStyle name="Normal 39" xfId="167"/>
    <cellStyle name="Normal 4" xfId="19"/>
    <cellStyle name="Normal 40" xfId="16"/>
    <cellStyle name="Normal 41" xfId="196"/>
    <cellStyle name="Normal 42" xfId="198"/>
    <cellStyle name="Normal 43" xfId="199"/>
    <cellStyle name="Normal 44" xfId="77"/>
    <cellStyle name="Normal 45" xfId="76"/>
    <cellStyle name="Normal 46" xfId="73"/>
    <cellStyle name="Normal 47" xfId="143"/>
    <cellStyle name="Normal 48" xfId="210"/>
    <cellStyle name="Normal 49" xfId="212"/>
    <cellStyle name="Normal 5" xfId="90"/>
    <cellStyle name="Normal 50" xfId="213"/>
    <cellStyle name="Normal 51" xfId="219"/>
    <cellStyle name="Normal 52" xfId="100"/>
    <cellStyle name="Normal 53" xfId="97"/>
    <cellStyle name="Normal 54" xfId="9"/>
    <cellStyle name="Normal 55" xfId="10"/>
    <cellStyle name="Normal 56" xfId="28"/>
    <cellStyle name="Normal 57" xfId="5"/>
    <cellStyle name="Normal 58" xfId="45"/>
    <cellStyle name="Normal 59" xfId="101"/>
    <cellStyle name="Normal 6" xfId="128"/>
    <cellStyle name="Normal 60" xfId="44"/>
    <cellStyle name="Normal 61" xfId="42"/>
    <cellStyle name="Normal 62" xfId="22"/>
    <cellStyle name="Normal 63" xfId="209"/>
    <cellStyle name="Normal 64" xfId="208"/>
    <cellStyle name="Normal 65" xfId="3"/>
    <cellStyle name="Normal 66" xfId="1"/>
    <cellStyle name="Normal 67" xfId="67"/>
    <cellStyle name="Normal 68" xfId="122"/>
    <cellStyle name="Normal 69" xfId="61"/>
    <cellStyle name="Normal 7" xfId="89"/>
    <cellStyle name="Normal 70" xfId="119"/>
    <cellStyle name="Normal 71" xfId="192"/>
    <cellStyle name="Normal 72" xfId="161"/>
    <cellStyle name="Normal 73" xfId="160"/>
    <cellStyle name="Normal 74" xfId="159"/>
    <cellStyle name="Normal 75" xfId="158"/>
    <cellStyle name="Normal 76" xfId="81"/>
    <cellStyle name="Normal 77" xfId="72"/>
    <cellStyle name="Normal 78" xfId="202"/>
    <cellStyle name="Normal 79" xfId="32"/>
    <cellStyle name="Normal 8" xfId="127"/>
    <cellStyle name="Normal 80" xfId="84"/>
    <cellStyle name="Normal 81" xfId="205"/>
    <cellStyle name="Normal 82" xfId="206"/>
    <cellStyle name="Normal 83" xfId="207"/>
    <cellStyle name="Normal 84" xfId="117"/>
    <cellStyle name="Normal 85" xfId="200"/>
    <cellStyle name="Normal 86" xfId="92"/>
    <cellStyle name="Normal 87" xfId="96"/>
    <cellStyle name="Normal 88" xfId="95"/>
    <cellStyle name="Normal 89" xfId="11"/>
    <cellStyle name="Normal 9" xfId="126"/>
    <cellStyle name="Normal 90" xfId="174"/>
    <cellStyle name="Normal 91" xfId="12"/>
    <cellStyle name="Normal 92" xfId="173"/>
    <cellStyle name="Normal 93" xfId="13"/>
    <cellStyle name="Normal 94" xfId="172"/>
    <cellStyle name="Normal 95" xfId="171"/>
    <cellStyle name="Normal 96" xfId="38"/>
    <cellStyle name="Normal 97" xfId="170"/>
    <cellStyle name="Normal 98" xfId="169"/>
    <cellStyle name="Normal 99" xfId="168"/>
    <cellStyle name="Separador de milhares" xfId="155" builtinId="3" customBuiltin="1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ECU&#199;&#195;O%20BENEFICIOS%2017%209%202020%20-%20SEDA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MO"/>
      <sheetName val="APE"/>
      <sheetName val="AT"/>
      <sheetName val="AA"/>
      <sheetName val="AFN"/>
      <sheetName val="SFA"/>
    </sheetNames>
    <sheetDataSet>
      <sheetData sheetId="0"/>
      <sheetData sheetId="1"/>
      <sheetData sheetId="2">
        <row r="14">
          <cell r="K14">
            <v>1949.2099999999996</v>
          </cell>
        </row>
        <row r="15">
          <cell r="K15">
            <v>0</v>
          </cell>
        </row>
        <row r="16">
          <cell r="K16">
            <v>31787.96</v>
          </cell>
        </row>
        <row r="17">
          <cell r="K17">
            <v>33163.65</v>
          </cell>
        </row>
        <row r="18">
          <cell r="K18">
            <v>133971.1</v>
          </cell>
        </row>
        <row r="19">
          <cell r="K19">
            <v>11219.009999999998</v>
          </cell>
        </row>
        <row r="20">
          <cell r="K20">
            <v>10317.279999999999</v>
          </cell>
        </row>
        <row r="21">
          <cell r="K21">
            <v>1482.33</v>
          </cell>
        </row>
        <row r="22">
          <cell r="K22">
            <v>8870.7199999999993</v>
          </cell>
        </row>
        <row r="23">
          <cell r="K23">
            <v>12214.08</v>
          </cell>
        </row>
        <row r="24">
          <cell r="K24">
            <v>316.64999999999998</v>
          </cell>
        </row>
        <row r="25">
          <cell r="K25">
            <v>0</v>
          </cell>
        </row>
        <row r="26">
          <cell r="K26">
            <v>86995.05</v>
          </cell>
        </row>
        <row r="27">
          <cell r="K27">
            <v>5793.2800000000007</v>
          </cell>
        </row>
        <row r="28">
          <cell r="K28">
            <v>501.71</v>
          </cell>
        </row>
        <row r="29">
          <cell r="K29">
            <v>117540.19</v>
          </cell>
        </row>
        <row r="30">
          <cell r="K30">
            <v>18313.77</v>
          </cell>
        </row>
        <row r="31">
          <cell r="K31">
            <v>19779.86</v>
          </cell>
        </row>
        <row r="32">
          <cell r="K32">
            <v>396405.23999999993</v>
          </cell>
        </row>
        <row r="33">
          <cell r="K33">
            <v>0</v>
          </cell>
        </row>
        <row r="34">
          <cell r="K34">
            <v>40284.660000000003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376402.62999999995</v>
          </cell>
        </row>
        <row r="38">
          <cell r="K38">
            <v>18634.38</v>
          </cell>
        </row>
        <row r="39">
          <cell r="K39">
            <v>220.64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1326163.3999999997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40"/>
  <sheetViews>
    <sheetView showGridLines="0" topLeftCell="C25" workbookViewId="0">
      <selection activeCell="K11" sqref="K11"/>
    </sheetView>
  </sheetViews>
  <sheetFormatPr defaultRowHeight="12"/>
  <cols>
    <col min="1" max="1" width="2.5703125" style="29" customWidth="1"/>
    <col min="2" max="3" width="20.7109375" style="29" customWidth="1"/>
    <col min="4" max="10" width="30.7109375" style="29" customWidth="1"/>
    <col min="11" max="16384" width="9.140625" style="29"/>
  </cols>
  <sheetData>
    <row r="1" spans="2:11" s="1" customFormat="1" ht="39.75" customHeight="1">
      <c r="B1" s="2" t="s">
        <v>0</v>
      </c>
      <c r="C1" s="3"/>
      <c r="D1" s="3"/>
      <c r="E1" s="3"/>
    </row>
    <row r="2" spans="2:11" s="4" customFormat="1" ht="39.75" customHeight="1">
      <c r="B2" s="5" t="s">
        <v>1</v>
      </c>
      <c r="C2" s="6"/>
      <c r="D2" s="7" t="s">
        <v>2</v>
      </c>
      <c r="E2" s="6"/>
    </row>
    <row r="3" spans="2:11" s="4" customFormat="1" ht="39.75" customHeight="1">
      <c r="B3" s="5" t="s">
        <v>3</v>
      </c>
      <c r="C3" s="6"/>
      <c r="D3" s="7" t="s">
        <v>4</v>
      </c>
      <c r="E3" s="6"/>
    </row>
    <row r="4" spans="2:11" s="4" customFormat="1" ht="39.75" customHeight="1">
      <c r="B4" s="5" t="s">
        <v>5</v>
      </c>
      <c r="C4" s="6"/>
      <c r="D4" s="8" t="str">
        <f>JE!C4</f>
        <v>AGOSTO</v>
      </c>
      <c r="E4" s="9" t="str">
        <f>JE!D4</f>
        <v>2020</v>
      </c>
    </row>
    <row r="5" spans="2:11" s="4" customFormat="1" ht="39.75" customHeight="1">
      <c r="B5" s="320" t="s">
        <v>6</v>
      </c>
      <c r="C5" s="320"/>
      <c r="D5" s="320"/>
      <c r="E5" s="320"/>
      <c r="F5" s="320"/>
      <c r="G5" s="320"/>
      <c r="H5" s="320"/>
      <c r="I5" s="320"/>
      <c r="J5" s="320"/>
    </row>
    <row r="6" spans="2:11" s="1" customFormat="1" ht="39.75" customHeight="1">
      <c r="B6" s="10" t="s">
        <v>7</v>
      </c>
    </row>
    <row r="7" spans="2:11" s="1" customFormat="1" ht="9" customHeight="1">
      <c r="B7" s="322"/>
      <c r="C7" s="322"/>
      <c r="D7" s="322"/>
      <c r="E7" s="322"/>
      <c r="F7" s="322"/>
      <c r="G7" s="322"/>
      <c r="H7" s="322"/>
      <c r="I7" s="322"/>
      <c r="J7" s="322"/>
    </row>
    <row r="8" spans="2:11" ht="39.75" customHeight="1">
      <c r="B8" s="327" t="s">
        <v>8</v>
      </c>
      <c r="C8" s="318"/>
      <c r="D8" s="319" t="s">
        <v>9</v>
      </c>
      <c r="E8" s="319"/>
      <c r="F8" s="319"/>
      <c r="G8" s="319"/>
      <c r="H8" s="319"/>
      <c r="I8" s="319"/>
      <c r="J8" s="321"/>
    </row>
    <row r="9" spans="2:11" ht="24.75" customHeight="1">
      <c r="B9" s="323" t="s">
        <v>10</v>
      </c>
      <c r="C9" s="325" t="s">
        <v>11</v>
      </c>
      <c r="D9" s="319" t="s">
        <v>12</v>
      </c>
      <c r="E9" s="319" t="s">
        <v>13</v>
      </c>
      <c r="F9" s="319" t="s">
        <v>14</v>
      </c>
      <c r="G9" s="319" t="s">
        <v>15</v>
      </c>
      <c r="H9" s="319" t="s">
        <v>16</v>
      </c>
      <c r="I9" s="319"/>
      <c r="J9" s="321"/>
    </row>
    <row r="10" spans="2:11" ht="24.75" customHeight="1">
      <c r="B10" s="324"/>
      <c r="C10" s="326"/>
      <c r="D10" s="319"/>
      <c r="E10" s="319"/>
      <c r="F10" s="319"/>
      <c r="G10" s="319"/>
      <c r="H10" s="11" t="s">
        <v>17</v>
      </c>
      <c r="I10" s="13" t="s">
        <v>18</v>
      </c>
      <c r="J10" s="12" t="s">
        <v>19</v>
      </c>
    </row>
    <row r="11" spans="2:11" ht="24.75" customHeight="1">
      <c r="B11" s="14" t="s">
        <v>20</v>
      </c>
      <c r="C11" s="15" t="s">
        <v>21</v>
      </c>
      <c r="D11" s="16">
        <f>TSE!$D$11</f>
        <v>891</v>
      </c>
      <c r="E11" s="16">
        <f>TSE!$E$11</f>
        <v>201</v>
      </c>
      <c r="F11" s="16">
        <f>TSE!$F$11</f>
        <v>3</v>
      </c>
      <c r="G11" s="16">
        <f>TSE!$G$11</f>
        <v>0</v>
      </c>
      <c r="H11" s="16">
        <f>TSE!$H$11</f>
        <v>1190</v>
      </c>
      <c r="I11" s="16">
        <f>TSE!$I$11</f>
        <v>1957</v>
      </c>
      <c r="J11" s="17">
        <f t="shared" ref="J11:J38" si="0">H11+I11</f>
        <v>3147</v>
      </c>
      <c r="K11" s="312"/>
    </row>
    <row r="12" spans="2:11" ht="24.75" customHeight="1">
      <c r="B12" s="18" t="s">
        <v>22</v>
      </c>
      <c r="C12" s="19" t="s">
        <v>23</v>
      </c>
      <c r="D12" s="20">
        <f>'TRE-AC'!$D$11</f>
        <v>139</v>
      </c>
      <c r="E12" s="20">
        <f>'TRE-AC'!$E$11</f>
        <v>35</v>
      </c>
      <c r="F12" s="20">
        <f>'TRE-AC'!$F$11</f>
        <v>0</v>
      </c>
      <c r="G12" s="20">
        <f>'TRE-AC'!$G$11</f>
        <v>0</v>
      </c>
      <c r="H12" s="20">
        <f>'TRE-AC'!$H$11</f>
        <v>138</v>
      </c>
      <c r="I12" s="20">
        <f>'TRE-AC'!$I$11</f>
        <v>267</v>
      </c>
      <c r="J12" s="21">
        <f t="shared" si="0"/>
        <v>405</v>
      </c>
    </row>
    <row r="13" spans="2:11" ht="24.75" customHeight="1">
      <c r="B13" s="18" t="s">
        <v>24</v>
      </c>
      <c r="C13" s="19" t="s">
        <v>25</v>
      </c>
      <c r="D13" s="20">
        <f>'TRE-AL'!$D$11</f>
        <v>299</v>
      </c>
      <c r="E13" s="20">
        <f>'TRE-AL'!$E$11</f>
        <v>58</v>
      </c>
      <c r="F13" s="20">
        <f>'TRE-AL'!$F$11</f>
        <v>46</v>
      </c>
      <c r="G13" s="20">
        <f>'TRE-AL'!$G$11</f>
        <v>0</v>
      </c>
      <c r="H13" s="20">
        <f>'TRE-AL'!$H$11</f>
        <v>337</v>
      </c>
      <c r="I13" s="20">
        <f>'TRE-AL'!$I$11</f>
        <v>505</v>
      </c>
      <c r="J13" s="21">
        <f t="shared" si="0"/>
        <v>842</v>
      </c>
    </row>
    <row r="14" spans="2:11" ht="24.75" customHeight="1">
      <c r="B14" s="18" t="s">
        <v>26</v>
      </c>
      <c r="C14" s="19" t="s">
        <v>27</v>
      </c>
      <c r="D14" s="20">
        <f>'TRE-AM'!$D$11</f>
        <v>378</v>
      </c>
      <c r="E14" s="20">
        <f>'TRE-AM'!$E$11</f>
        <v>90</v>
      </c>
      <c r="F14" s="20">
        <f>'TRE-AM'!$F$11</f>
        <v>11</v>
      </c>
      <c r="G14" s="20">
        <f>'TRE-AM'!$G$11</f>
        <v>0</v>
      </c>
      <c r="H14" s="20">
        <f>'TRE-AM'!$H$11</f>
        <v>393</v>
      </c>
      <c r="I14" s="20">
        <f>'TRE-AM'!$I$11</f>
        <v>803</v>
      </c>
      <c r="J14" s="21">
        <f t="shared" si="0"/>
        <v>1196</v>
      </c>
    </row>
    <row r="15" spans="2:11" ht="24.75" customHeight="1">
      <c r="B15" s="18" t="s">
        <v>28</v>
      </c>
      <c r="C15" s="19" t="s">
        <v>29</v>
      </c>
      <c r="D15" s="20">
        <f>'TRE-BA'!$D$11</f>
        <v>938</v>
      </c>
      <c r="E15" s="20">
        <f>'TRE-BA'!$E$11</f>
        <v>196</v>
      </c>
      <c r="F15" s="20">
        <f>'TRE-BA'!$F$11</f>
        <v>66</v>
      </c>
      <c r="G15" s="20">
        <f>'TRE-BA'!$G$11</f>
        <v>0</v>
      </c>
      <c r="H15" s="20">
        <f>'TRE-BA'!$H$11</f>
        <v>836</v>
      </c>
      <c r="I15" s="20">
        <f>'TRE-BA'!$I$11</f>
        <v>712</v>
      </c>
      <c r="J15" s="21">
        <f t="shared" si="0"/>
        <v>1548</v>
      </c>
    </row>
    <row r="16" spans="2:11" s="22" customFormat="1" ht="24.75" customHeight="1">
      <c r="B16" s="18" t="s">
        <v>30</v>
      </c>
      <c r="C16" s="19" t="s">
        <v>31</v>
      </c>
      <c r="D16" s="20">
        <f>'TRE-CE'!$D$11</f>
        <v>751</v>
      </c>
      <c r="E16" s="20">
        <f>'TRE-CE'!$E$11</f>
        <v>134</v>
      </c>
      <c r="F16" s="20">
        <f>'TRE-CE'!$F$11</f>
        <v>12</v>
      </c>
      <c r="G16" s="20">
        <f>'TRE-CE'!$G$11</f>
        <v>0</v>
      </c>
      <c r="H16" s="20">
        <f>'TRE-CE'!$H$11</f>
        <v>706</v>
      </c>
      <c r="I16" s="20">
        <f>'TRE-CE'!$I$11</f>
        <v>773</v>
      </c>
      <c r="J16" s="21">
        <f t="shared" si="0"/>
        <v>1479</v>
      </c>
    </row>
    <row r="17" spans="2:10" ht="24.75" customHeight="1">
      <c r="B17" s="18" t="s">
        <v>32</v>
      </c>
      <c r="C17" s="19" t="s">
        <v>33</v>
      </c>
      <c r="D17" s="20">
        <f>'TRE-DF'!$D$11</f>
        <v>304</v>
      </c>
      <c r="E17" s="20">
        <f>'TRE-DF'!$E$11</f>
        <v>63</v>
      </c>
      <c r="F17" s="20">
        <f>'TRE-DF'!$F$11</f>
        <v>6</v>
      </c>
      <c r="G17" s="20">
        <f>'TRE-DF'!$G$11</f>
        <v>0</v>
      </c>
      <c r="H17" s="20">
        <f>'TRE-DF'!$H$11</f>
        <v>234</v>
      </c>
      <c r="I17" s="20">
        <f>'TRE-DF'!$I$11</f>
        <v>385</v>
      </c>
      <c r="J17" s="21">
        <f t="shared" si="0"/>
        <v>619</v>
      </c>
    </row>
    <row r="18" spans="2:10" ht="24.75" customHeight="1">
      <c r="B18" s="18" t="s">
        <v>34</v>
      </c>
      <c r="C18" s="19" t="s">
        <v>35</v>
      </c>
      <c r="D18" s="20">
        <f>'TRE-ES'!$D$11</f>
        <v>337</v>
      </c>
      <c r="E18" s="20">
        <f>'TRE-ES'!$E$11</f>
        <v>81</v>
      </c>
      <c r="F18" s="20">
        <f>'TRE-ES'!$F$11</f>
        <v>3</v>
      </c>
      <c r="G18" s="20">
        <f>'TRE-ES'!$G$11</f>
        <v>0</v>
      </c>
      <c r="H18" s="20">
        <f>'TRE-ES'!$H$11</f>
        <v>365</v>
      </c>
      <c r="I18" s="20">
        <f>'TRE-ES'!$I$11</f>
        <v>363</v>
      </c>
      <c r="J18" s="21">
        <f t="shared" si="0"/>
        <v>728</v>
      </c>
    </row>
    <row r="19" spans="2:10" ht="24.75" customHeight="1">
      <c r="B19" s="18" t="s">
        <v>36</v>
      </c>
      <c r="C19" s="19" t="s">
        <v>37</v>
      </c>
      <c r="D19" s="20">
        <f>'TRE-GO'!$D$11</f>
        <v>538</v>
      </c>
      <c r="E19" s="20">
        <f>'TRE-GO'!$E$11</f>
        <v>145</v>
      </c>
      <c r="F19" s="20">
        <f>'TRE-GO'!$F$11</f>
        <v>13</v>
      </c>
      <c r="G19" s="20">
        <f>'TRE-GO'!$G$11</f>
        <v>0</v>
      </c>
      <c r="H19" s="20">
        <f>'TRE-GO'!$H$11</f>
        <v>580</v>
      </c>
      <c r="I19" s="20">
        <f>'TRE-GO'!$I$11</f>
        <v>912</v>
      </c>
      <c r="J19" s="21">
        <f t="shared" si="0"/>
        <v>1492</v>
      </c>
    </row>
    <row r="20" spans="2:10" ht="24.75" customHeight="1">
      <c r="B20" s="18" t="s">
        <v>38</v>
      </c>
      <c r="C20" s="19" t="s">
        <v>39</v>
      </c>
      <c r="D20" s="20">
        <f>'TRE-MA'!$D$11</f>
        <v>559</v>
      </c>
      <c r="E20" s="20">
        <f>'TRE-MA'!$E$11</f>
        <v>157</v>
      </c>
      <c r="F20" s="20">
        <f>'TRE-MA'!$F$11</f>
        <v>4</v>
      </c>
      <c r="G20" s="20">
        <f>'TRE-MA'!$G$11</f>
        <v>0</v>
      </c>
      <c r="H20" s="20">
        <f>'TRE-MA'!$H$11</f>
        <v>457</v>
      </c>
      <c r="I20" s="20">
        <f>'TRE-MA'!$I$11</f>
        <v>683</v>
      </c>
      <c r="J20" s="21">
        <f t="shared" si="0"/>
        <v>1140</v>
      </c>
    </row>
    <row r="21" spans="2:10" ht="24.75" customHeight="1">
      <c r="B21" s="18" t="s">
        <v>40</v>
      </c>
      <c r="C21" s="19" t="s">
        <v>41</v>
      </c>
      <c r="D21" s="20">
        <f>'TRE-MT'!$D$11</f>
        <v>323</v>
      </c>
      <c r="E21" s="20">
        <f>'TRE-MT'!$E$11</f>
        <v>70</v>
      </c>
      <c r="F21" s="20">
        <f>'TRE-MT'!$F$11</f>
        <v>1</v>
      </c>
      <c r="G21" s="20">
        <f>'TRE-MT'!$G$11</f>
        <v>0</v>
      </c>
      <c r="H21" s="20">
        <f>'TRE-MT'!$H$11</f>
        <v>335</v>
      </c>
      <c r="I21" s="20">
        <f>'TRE-MT'!$I$11</f>
        <v>555</v>
      </c>
      <c r="J21" s="21">
        <f t="shared" si="0"/>
        <v>890</v>
      </c>
    </row>
    <row r="22" spans="2:10" ht="24.75" customHeight="1">
      <c r="B22" s="18" t="s">
        <v>42</v>
      </c>
      <c r="C22" s="19" t="s">
        <v>43</v>
      </c>
      <c r="D22" s="20">
        <f>'TRE-MS'!$D$11</f>
        <v>325</v>
      </c>
      <c r="E22" s="20">
        <f>'TRE-MS'!$E$11</f>
        <v>67</v>
      </c>
      <c r="F22" s="20">
        <f>'TRE-MS'!$F$11</f>
        <v>0</v>
      </c>
      <c r="G22" s="20">
        <f>'TRE-MS'!$G$11</f>
        <v>0</v>
      </c>
      <c r="H22" s="20">
        <f>'TRE-MS'!$H$11</f>
        <v>333</v>
      </c>
      <c r="I22" s="20">
        <f>'TRE-MS'!$I$11</f>
        <v>462</v>
      </c>
      <c r="J22" s="21">
        <f t="shared" si="0"/>
        <v>795</v>
      </c>
    </row>
    <row r="23" spans="2:10" ht="24.75" customHeight="1">
      <c r="B23" s="18" t="s">
        <v>44</v>
      </c>
      <c r="C23" s="19" t="s">
        <v>45</v>
      </c>
      <c r="D23" s="20">
        <f>'TRE-MG'!$D$11</f>
        <v>1745</v>
      </c>
      <c r="E23" s="20">
        <f>'TRE-MG'!$E$11</f>
        <v>418</v>
      </c>
      <c r="F23" s="20">
        <f>'TRE-MG'!$F$11</f>
        <v>145</v>
      </c>
      <c r="G23" s="20">
        <f>'TRE-MG'!$G$11</f>
        <v>0</v>
      </c>
      <c r="H23" s="20">
        <f>'TRE-MG'!$H$11</f>
        <v>2043</v>
      </c>
      <c r="I23" s="20">
        <f>'TRE-MG'!$I$11</f>
        <v>2906</v>
      </c>
      <c r="J23" s="21">
        <f t="shared" si="0"/>
        <v>4949</v>
      </c>
    </row>
    <row r="24" spans="2:10" ht="24.75" customHeight="1">
      <c r="B24" s="18" t="s">
        <v>46</v>
      </c>
      <c r="C24" s="19" t="s">
        <v>47</v>
      </c>
      <c r="D24" s="20">
        <f>'TRE-PA'!$D$11</f>
        <v>563</v>
      </c>
      <c r="E24" s="20">
        <f>'TRE-PA'!$E$11</f>
        <v>145</v>
      </c>
      <c r="F24" s="20">
        <f>'TRE-PA'!$F$11</f>
        <v>9</v>
      </c>
      <c r="G24" s="20">
        <f>'TRE-PA'!$G$11</f>
        <v>0</v>
      </c>
      <c r="H24" s="20">
        <f>'TRE-PA'!$H$11</f>
        <v>553</v>
      </c>
      <c r="I24" s="20">
        <f>'TRE-PA'!$I$11</f>
        <v>1114</v>
      </c>
      <c r="J24" s="21">
        <f t="shared" si="0"/>
        <v>1667</v>
      </c>
    </row>
    <row r="25" spans="2:10" ht="24.75" customHeight="1">
      <c r="B25" s="18" t="s">
        <v>48</v>
      </c>
      <c r="C25" s="19" t="s">
        <v>49</v>
      </c>
      <c r="D25" s="20">
        <f>'TRE-PB'!$D$11</f>
        <v>455</v>
      </c>
      <c r="E25" s="20">
        <f>'TRE-PB'!$E$11</f>
        <v>86</v>
      </c>
      <c r="F25" s="20">
        <f>'TRE-PB'!$F$11</f>
        <v>1</v>
      </c>
      <c r="G25" s="20">
        <f>'TRE-PB'!$G$11</f>
        <v>0</v>
      </c>
      <c r="H25" s="20">
        <f>'TRE-PB'!$H$11</f>
        <v>461</v>
      </c>
      <c r="I25" s="20">
        <f>'TRE-PB'!$I$11</f>
        <v>759</v>
      </c>
      <c r="J25" s="21">
        <f t="shared" si="0"/>
        <v>1220</v>
      </c>
    </row>
    <row r="26" spans="2:10" ht="24.75" customHeight="1">
      <c r="B26" s="18" t="s">
        <v>50</v>
      </c>
      <c r="C26" s="19" t="s">
        <v>51</v>
      </c>
      <c r="D26" s="20">
        <f>'TRE-PR'!$D$11</f>
        <v>884</v>
      </c>
      <c r="E26" s="20">
        <f>'TRE-PR'!$E$11</f>
        <v>209</v>
      </c>
      <c r="F26" s="20">
        <f>'TRE-PR'!$F$11</f>
        <v>61</v>
      </c>
      <c r="G26" s="20">
        <f>'TRE-PR'!$G$11</f>
        <v>0</v>
      </c>
      <c r="H26" s="20">
        <f>'TRE-PR'!$H$11</f>
        <v>1011</v>
      </c>
      <c r="I26" s="20">
        <f>'TRE-PR'!$I$11</f>
        <v>1241</v>
      </c>
      <c r="J26" s="21">
        <f t="shared" si="0"/>
        <v>2252</v>
      </c>
    </row>
    <row r="27" spans="2:10" ht="24.75" customHeight="1">
      <c r="B27" s="18" t="s">
        <v>52</v>
      </c>
      <c r="C27" s="19" t="s">
        <v>53</v>
      </c>
      <c r="D27" s="20">
        <f>'TRE-PE'!$D$11</f>
        <v>805</v>
      </c>
      <c r="E27" s="20">
        <f>'TRE-PE'!$E$11</f>
        <v>168</v>
      </c>
      <c r="F27" s="20">
        <f>'TRE-PE'!$F$11</f>
        <v>33</v>
      </c>
      <c r="G27" s="20">
        <f>'TRE-PE'!$G$11</f>
        <v>0</v>
      </c>
      <c r="H27" s="20">
        <f>'TRE-PE'!$H$11</f>
        <v>866</v>
      </c>
      <c r="I27" s="20">
        <f>'TRE-PE'!$I$11</f>
        <v>1047</v>
      </c>
      <c r="J27" s="21">
        <f t="shared" si="0"/>
        <v>1913</v>
      </c>
    </row>
    <row r="28" spans="2:10" ht="24.75" customHeight="1">
      <c r="B28" s="18" t="s">
        <v>54</v>
      </c>
      <c r="C28" s="19" t="s">
        <v>55</v>
      </c>
      <c r="D28" s="20">
        <f>'TRE-PI'!$D$11</f>
        <v>485</v>
      </c>
      <c r="E28" s="20">
        <f>'TRE-PI'!$E$11</f>
        <v>110</v>
      </c>
      <c r="F28" s="20">
        <f>'TRE-PI'!$F$11</f>
        <v>14</v>
      </c>
      <c r="G28" s="20">
        <f>'TRE-PI'!$G$11</f>
        <v>0</v>
      </c>
      <c r="H28" s="20">
        <f>'TRE-PI'!$H$11</f>
        <v>494</v>
      </c>
      <c r="I28" s="20">
        <f>'TRE-PI'!$I$11</f>
        <v>885</v>
      </c>
      <c r="J28" s="21">
        <f t="shared" si="0"/>
        <v>1379</v>
      </c>
    </row>
    <row r="29" spans="2:10" ht="24.75" customHeight="1">
      <c r="B29" s="18" t="s">
        <v>56</v>
      </c>
      <c r="C29" s="19" t="s">
        <v>57</v>
      </c>
      <c r="D29" s="20">
        <f>'TRE-RJ'!$D$11</f>
        <v>1246</v>
      </c>
      <c r="E29" s="20">
        <f>'TRE-RJ'!$E$11</f>
        <v>230</v>
      </c>
      <c r="F29" s="20">
        <f>'TRE-RJ'!$F$11</f>
        <v>381</v>
      </c>
      <c r="G29" s="20">
        <f>'TRE-RJ'!$G$11</f>
        <v>0</v>
      </c>
      <c r="H29" s="20">
        <f>'TRE-RJ'!$H$11</f>
        <v>1409</v>
      </c>
      <c r="I29" s="20">
        <f>'TRE-RJ'!$I$11</f>
        <v>1692</v>
      </c>
      <c r="J29" s="21">
        <f t="shared" si="0"/>
        <v>3101</v>
      </c>
    </row>
    <row r="30" spans="2:10" ht="24.75" customHeight="1">
      <c r="B30" s="18" t="s">
        <v>58</v>
      </c>
      <c r="C30" s="19" t="s">
        <v>59</v>
      </c>
      <c r="D30" s="20">
        <f>'TRE-RN'!$D$11</f>
        <v>437</v>
      </c>
      <c r="E30" s="20">
        <f>'TRE-RN'!$E$11</f>
        <v>100</v>
      </c>
      <c r="F30" s="20">
        <f>'TRE-RN'!$F$11</f>
        <v>0</v>
      </c>
      <c r="G30" s="20">
        <f>'TRE-RN'!$G$11</f>
        <v>0</v>
      </c>
      <c r="H30" s="20">
        <f>'TRE-RN'!$H$11</f>
        <v>435</v>
      </c>
      <c r="I30" s="20">
        <f>'TRE-RN'!$I$11</f>
        <v>685</v>
      </c>
      <c r="J30" s="21">
        <f t="shared" si="0"/>
        <v>1120</v>
      </c>
    </row>
    <row r="31" spans="2:10" ht="24.75" customHeight="1">
      <c r="B31" s="18" t="s">
        <v>60</v>
      </c>
      <c r="C31" s="19" t="s">
        <v>61</v>
      </c>
      <c r="D31" s="20">
        <f>'TRE-RS'!$D$11</f>
        <v>813</v>
      </c>
      <c r="E31" s="20">
        <f>'TRE-RS'!$E$11</f>
        <v>136</v>
      </c>
      <c r="F31" s="20">
        <f>'TRE-RS'!$F$11</f>
        <v>3</v>
      </c>
      <c r="G31" s="20">
        <f>'TRE-RS'!$G$11</f>
        <v>0</v>
      </c>
      <c r="H31" s="20">
        <f>'TRE-RS'!$H$11</f>
        <v>926</v>
      </c>
      <c r="I31" s="20">
        <f>'TRE-RS'!$I$11</f>
        <v>972</v>
      </c>
      <c r="J31" s="21">
        <f t="shared" si="0"/>
        <v>1898</v>
      </c>
    </row>
    <row r="32" spans="2:10" ht="24.75" customHeight="1">
      <c r="B32" s="18" t="s">
        <v>62</v>
      </c>
      <c r="C32" s="19" t="s">
        <v>63</v>
      </c>
      <c r="D32" s="20">
        <f>'TRE-RO'!$D$11</f>
        <v>246</v>
      </c>
      <c r="E32" s="20">
        <f>'TRE-RO'!$E$11</f>
        <v>65</v>
      </c>
      <c r="F32" s="20">
        <f>'TRE-RO'!$F$11</f>
        <v>0</v>
      </c>
      <c r="G32" s="20">
        <f>'TRE-RO'!$G$11</f>
        <v>0</v>
      </c>
      <c r="H32" s="20">
        <f>'TRE-RO'!$H$11</f>
        <v>228</v>
      </c>
      <c r="I32" s="20">
        <f>'TRE-RO'!$I$11</f>
        <v>355</v>
      </c>
      <c r="J32" s="21">
        <f t="shared" si="0"/>
        <v>583</v>
      </c>
    </row>
    <row r="33" spans="2:10" ht="24.75" customHeight="1">
      <c r="B33" s="18" t="s">
        <v>64</v>
      </c>
      <c r="C33" s="19" t="s">
        <v>65</v>
      </c>
      <c r="D33" s="20">
        <f>'TRE-SC'!$D$11</f>
        <v>486</v>
      </c>
      <c r="E33" s="20">
        <f>'TRE-SC'!$E$11</f>
        <v>107</v>
      </c>
      <c r="F33" s="20">
        <f>'TRE-SC'!$F$11</f>
        <v>0</v>
      </c>
      <c r="G33" s="20">
        <f>'TRE-SC'!$G$11</f>
        <v>0</v>
      </c>
      <c r="H33" s="20">
        <f>'TRE-SC'!$H$11</f>
        <v>637</v>
      </c>
      <c r="I33" s="20">
        <f>'TRE-SC'!$I$11</f>
        <v>871</v>
      </c>
      <c r="J33" s="21">
        <f t="shared" si="0"/>
        <v>1508</v>
      </c>
    </row>
    <row r="34" spans="2:10" ht="24.75" customHeight="1">
      <c r="B34" s="18" t="s">
        <v>66</v>
      </c>
      <c r="C34" s="19" t="s">
        <v>67</v>
      </c>
      <c r="D34" s="20">
        <f>'TRE-SP'!$D$11</f>
        <v>1999</v>
      </c>
      <c r="E34" s="20">
        <f>'TRE-SP'!$E$11</f>
        <v>362</v>
      </c>
      <c r="F34" s="20">
        <f>'TRE-SP'!$F$11</f>
        <v>233</v>
      </c>
      <c r="G34" s="20">
        <f>'TRE-SP'!$G$11</f>
        <v>0</v>
      </c>
      <c r="H34" s="20">
        <f>'TRE-SP'!$H$11</f>
        <v>2739</v>
      </c>
      <c r="I34" s="20">
        <f>'TRE-SP'!$I$11</f>
        <v>3205</v>
      </c>
      <c r="J34" s="21">
        <f t="shared" si="0"/>
        <v>5944</v>
      </c>
    </row>
    <row r="35" spans="2:10" ht="24.75" customHeight="1">
      <c r="B35" s="18" t="s">
        <v>68</v>
      </c>
      <c r="C35" s="19" t="s">
        <v>69</v>
      </c>
      <c r="D35" s="20">
        <f>'TRE-SE'!$D$11</f>
        <v>258</v>
      </c>
      <c r="E35" s="20">
        <f>'TRE-SE'!$E$11</f>
        <v>46</v>
      </c>
      <c r="F35" s="20">
        <f>'TRE-SE'!$F$11</f>
        <v>12</v>
      </c>
      <c r="G35" s="20">
        <f>'TRE-SE'!$G$11</f>
        <v>0</v>
      </c>
      <c r="H35" s="20">
        <f>'TRE-SE'!$H$11</f>
        <v>270</v>
      </c>
      <c r="I35" s="20">
        <f>'TRE-SE'!$I$11</f>
        <v>373</v>
      </c>
      <c r="J35" s="21">
        <f t="shared" si="0"/>
        <v>643</v>
      </c>
    </row>
    <row r="36" spans="2:10" ht="24.75" customHeight="1">
      <c r="B36" s="18" t="s">
        <v>70</v>
      </c>
      <c r="C36" s="19" t="s">
        <v>71</v>
      </c>
      <c r="D36" s="20">
        <f>'TRE-TO'!$D$11</f>
        <v>247</v>
      </c>
      <c r="E36" s="20">
        <f>'TRE-TO'!$E$11</f>
        <v>60</v>
      </c>
      <c r="F36" s="20">
        <f>'TRE-TO'!$F$11</f>
        <v>0</v>
      </c>
      <c r="G36" s="20">
        <f>'TRE-TO'!$G$11</f>
        <v>0</v>
      </c>
      <c r="H36" s="20">
        <f>'TRE-TO'!$H$11</f>
        <v>227</v>
      </c>
      <c r="I36" s="20">
        <f>'TRE-TO'!$I$11</f>
        <v>420</v>
      </c>
      <c r="J36" s="21">
        <f t="shared" si="0"/>
        <v>647</v>
      </c>
    </row>
    <row r="37" spans="2:10" ht="24.75" customHeight="1">
      <c r="B37" s="18" t="s">
        <v>72</v>
      </c>
      <c r="C37" s="19" t="s">
        <v>73</v>
      </c>
      <c r="D37" s="20">
        <f>'TRE-RR'!$D$11</f>
        <v>128</v>
      </c>
      <c r="E37" s="20">
        <f>'TRE-RR'!$E$11</f>
        <v>29</v>
      </c>
      <c r="F37" s="20">
        <f>'TRE-RR'!$F$11</f>
        <v>0</v>
      </c>
      <c r="G37" s="20">
        <f>'TRE-RR'!$G$11</f>
        <v>0</v>
      </c>
      <c r="H37" s="20">
        <f>'TRE-RR'!$H$11</f>
        <v>165</v>
      </c>
      <c r="I37" s="20">
        <f>'TRE-RR'!$I$11</f>
        <v>354</v>
      </c>
      <c r="J37" s="21">
        <f t="shared" si="0"/>
        <v>519</v>
      </c>
    </row>
    <row r="38" spans="2:10" ht="24.75" customHeight="1">
      <c r="B38" s="23" t="s">
        <v>74</v>
      </c>
      <c r="C38" s="24" t="s">
        <v>75</v>
      </c>
      <c r="D38" s="25">
        <f>'TRE-AP'!$D$11</f>
        <v>140</v>
      </c>
      <c r="E38" s="25">
        <f>'TRE-AP'!$E$11</f>
        <v>28</v>
      </c>
      <c r="F38" s="25">
        <f>'TRE-AP'!$F$11</f>
        <v>0</v>
      </c>
      <c r="G38" s="25">
        <f>'TRE-AP'!$G$11</f>
        <v>0</v>
      </c>
      <c r="H38" s="25">
        <f>'TRE-AP'!$H$11</f>
        <v>142</v>
      </c>
      <c r="I38" s="25">
        <f>'TRE-AP'!$I$11</f>
        <v>364</v>
      </c>
      <c r="J38" s="26">
        <f t="shared" si="0"/>
        <v>506</v>
      </c>
    </row>
    <row r="39" spans="2:10" ht="24.75" customHeight="1">
      <c r="B39" s="318" t="s">
        <v>19</v>
      </c>
      <c r="C39" s="319"/>
      <c r="D39" s="27">
        <f t="shared" ref="D39:J39" si="1">SUM(D11:D38)</f>
        <v>16719</v>
      </c>
      <c r="E39" s="27">
        <f t="shared" si="1"/>
        <v>3596</v>
      </c>
      <c r="F39" s="27">
        <f t="shared" si="1"/>
        <v>1057</v>
      </c>
      <c r="G39" s="27">
        <f t="shared" si="1"/>
        <v>0</v>
      </c>
      <c r="H39" s="27">
        <f t="shared" si="1"/>
        <v>18510</v>
      </c>
      <c r="I39" s="27">
        <f t="shared" si="1"/>
        <v>25620</v>
      </c>
      <c r="J39" s="28">
        <f t="shared" si="1"/>
        <v>44130</v>
      </c>
    </row>
    <row r="40" spans="2:10" ht="15" customHeight="1">
      <c r="B40" s="317"/>
      <c r="C40" s="317"/>
      <c r="D40" s="317"/>
      <c r="E40" s="317"/>
      <c r="F40" s="317"/>
      <c r="G40" s="317"/>
      <c r="H40" s="317"/>
      <c r="I40" s="317"/>
      <c r="J40" s="317"/>
    </row>
  </sheetData>
  <mergeCells count="13">
    <mergeCell ref="B40:J40"/>
    <mergeCell ref="B39:C39"/>
    <mergeCell ref="B5:J5"/>
    <mergeCell ref="D8:J8"/>
    <mergeCell ref="D9:D10"/>
    <mergeCell ref="E9:E10"/>
    <mergeCell ref="F9:F10"/>
    <mergeCell ref="H9:J9"/>
    <mergeCell ref="G9:G10"/>
    <mergeCell ref="B7:J7"/>
    <mergeCell ref="B9:B10"/>
    <mergeCell ref="C9:C10"/>
    <mergeCell ref="B8:C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1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31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30</v>
      </c>
      <c r="C11" s="86" t="s">
        <v>31</v>
      </c>
      <c r="D11" s="125">
        <v>751</v>
      </c>
      <c r="E11" s="125">
        <v>134</v>
      </c>
      <c r="F11" s="125">
        <v>12</v>
      </c>
      <c r="G11" s="126">
        <v>0</v>
      </c>
      <c r="H11" s="125">
        <v>706</v>
      </c>
      <c r="I11" s="125">
        <v>773</v>
      </c>
      <c r="J11" s="127">
        <f>H11+I11</f>
        <v>1479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751</v>
      </c>
      <c r="E12" s="128">
        <f t="shared" si="0"/>
        <v>134</v>
      </c>
      <c r="F12" s="128">
        <f t="shared" si="0"/>
        <v>12</v>
      </c>
      <c r="G12" s="128">
        <f t="shared" si="0"/>
        <v>0</v>
      </c>
      <c r="H12" s="128">
        <f t="shared" si="0"/>
        <v>706</v>
      </c>
      <c r="I12" s="128">
        <f t="shared" si="0"/>
        <v>773</v>
      </c>
      <c r="J12" s="129">
        <f t="shared" si="0"/>
        <v>1479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VALOR_NORMA_JE_por_UO!$E$17</f>
        <v>116.86468749999999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33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32</v>
      </c>
      <c r="C11" s="86" t="s">
        <v>33</v>
      </c>
      <c r="D11" s="125">
        <v>304</v>
      </c>
      <c r="E11" s="125">
        <v>63</v>
      </c>
      <c r="F11" s="125">
        <v>6</v>
      </c>
      <c r="G11" s="126">
        <v>0</v>
      </c>
      <c r="H11" s="125">
        <v>234</v>
      </c>
      <c r="I11" s="125">
        <v>385</v>
      </c>
      <c r="J11" s="127">
        <f>H11+I11</f>
        <v>619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304</v>
      </c>
      <c r="E12" s="128">
        <f t="shared" si="0"/>
        <v>63</v>
      </c>
      <c r="F12" s="128">
        <f t="shared" si="0"/>
        <v>6</v>
      </c>
      <c r="G12" s="128">
        <f t="shared" si="0"/>
        <v>0</v>
      </c>
      <c r="H12" s="128">
        <f t="shared" si="0"/>
        <v>234</v>
      </c>
      <c r="I12" s="128">
        <f t="shared" si="0"/>
        <v>385</v>
      </c>
      <c r="J12" s="129">
        <f t="shared" si="0"/>
        <v>619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VALOR_NORMA_JE_por_UO!$E$18</f>
        <v>214.9433333333333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35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34</v>
      </c>
      <c r="C11" s="86" t="s">
        <v>35</v>
      </c>
      <c r="D11" s="125">
        <v>337</v>
      </c>
      <c r="E11" s="125">
        <v>81</v>
      </c>
      <c r="F11" s="125">
        <v>3</v>
      </c>
      <c r="G11" s="126">
        <v>0</v>
      </c>
      <c r="H11" s="125">
        <v>365</v>
      </c>
      <c r="I11" s="125">
        <v>363</v>
      </c>
      <c r="J11" s="127">
        <f>H11+I11</f>
        <v>728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337</v>
      </c>
      <c r="E12" s="128">
        <f t="shared" si="0"/>
        <v>81</v>
      </c>
      <c r="F12" s="128">
        <f t="shared" si="0"/>
        <v>3</v>
      </c>
      <c r="G12" s="128">
        <f t="shared" si="0"/>
        <v>0</v>
      </c>
      <c r="H12" s="128">
        <f t="shared" si="0"/>
        <v>365</v>
      </c>
      <c r="I12" s="128">
        <f t="shared" si="0"/>
        <v>363</v>
      </c>
      <c r="J12" s="129">
        <f t="shared" si="0"/>
        <v>728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VALOR_NORMA_JE_por_UO!$E$19</f>
        <v>61.763749999999995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37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36</v>
      </c>
      <c r="C11" s="86" t="s">
        <v>37</v>
      </c>
      <c r="D11" s="125">
        <v>538</v>
      </c>
      <c r="E11" s="125">
        <v>145</v>
      </c>
      <c r="F11" s="125">
        <v>13</v>
      </c>
      <c r="G11" s="126">
        <v>0</v>
      </c>
      <c r="H11" s="125">
        <v>580</v>
      </c>
      <c r="I11" s="125">
        <v>912</v>
      </c>
      <c r="J11" s="127">
        <f>H11+I11</f>
        <v>1492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538</v>
      </c>
      <c r="E12" s="128">
        <f t="shared" si="0"/>
        <v>145</v>
      </c>
      <c r="F12" s="128">
        <f t="shared" si="0"/>
        <v>13</v>
      </c>
      <c r="G12" s="128">
        <f t="shared" si="0"/>
        <v>0</v>
      </c>
      <c r="H12" s="128">
        <f t="shared" si="0"/>
        <v>580</v>
      </c>
      <c r="I12" s="128">
        <f t="shared" si="0"/>
        <v>912</v>
      </c>
      <c r="J12" s="129">
        <f t="shared" si="0"/>
        <v>1492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VALOR_NORMA_JE_por_UO!$E$20</f>
        <v>85.295384615384606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39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38</v>
      </c>
      <c r="C11" s="86" t="s">
        <v>39</v>
      </c>
      <c r="D11" s="125">
        <v>559</v>
      </c>
      <c r="E11" s="125">
        <v>157</v>
      </c>
      <c r="F11" s="125">
        <v>4</v>
      </c>
      <c r="G11" s="126">
        <v>0</v>
      </c>
      <c r="H11" s="125">
        <v>457</v>
      </c>
      <c r="I11" s="125">
        <v>683</v>
      </c>
      <c r="J11" s="127">
        <f>H11+I11</f>
        <v>1140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559</v>
      </c>
      <c r="E12" s="128">
        <f t="shared" si="0"/>
        <v>157</v>
      </c>
      <c r="F12" s="128">
        <f t="shared" si="0"/>
        <v>4</v>
      </c>
      <c r="G12" s="128">
        <f t="shared" si="0"/>
        <v>0</v>
      </c>
      <c r="H12" s="128">
        <f t="shared" si="0"/>
        <v>457</v>
      </c>
      <c r="I12" s="128">
        <f t="shared" si="0"/>
        <v>683</v>
      </c>
      <c r="J12" s="129">
        <f t="shared" si="0"/>
        <v>1140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VALOR_NORMA_JE_por_UO!$E$21</f>
        <v>381.69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41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40</v>
      </c>
      <c r="C11" s="86" t="s">
        <v>41</v>
      </c>
      <c r="D11" s="125">
        <v>323</v>
      </c>
      <c r="E11" s="125">
        <v>70</v>
      </c>
      <c r="F11" s="125">
        <v>1</v>
      </c>
      <c r="G11" s="126">
        <v>0</v>
      </c>
      <c r="H11" s="125">
        <v>335</v>
      </c>
      <c r="I11" s="125">
        <v>555</v>
      </c>
      <c r="J11" s="127">
        <f>H11+I11</f>
        <v>890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323</v>
      </c>
      <c r="E12" s="128">
        <f t="shared" si="0"/>
        <v>70</v>
      </c>
      <c r="F12" s="128">
        <f t="shared" si="0"/>
        <v>1</v>
      </c>
      <c r="G12" s="128">
        <f t="shared" si="0"/>
        <v>0</v>
      </c>
      <c r="H12" s="128">
        <f t="shared" si="0"/>
        <v>335</v>
      </c>
      <c r="I12" s="128">
        <f t="shared" si="0"/>
        <v>555</v>
      </c>
      <c r="J12" s="129">
        <f t="shared" si="0"/>
        <v>890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VALOR_NORMA_JE_por_UO!$E$22</f>
        <v>39.581249999999997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43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42</v>
      </c>
      <c r="C11" s="86" t="s">
        <v>43</v>
      </c>
      <c r="D11" s="125">
        <v>325</v>
      </c>
      <c r="E11" s="125">
        <v>67</v>
      </c>
      <c r="F11" s="125">
        <v>0</v>
      </c>
      <c r="G11" s="126">
        <v>0</v>
      </c>
      <c r="H11" s="125">
        <v>333</v>
      </c>
      <c r="I11" s="125">
        <v>462</v>
      </c>
      <c r="J11" s="127">
        <f>H11+I11</f>
        <v>795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325</v>
      </c>
      <c r="E12" s="128">
        <f t="shared" si="0"/>
        <v>67</v>
      </c>
      <c r="F12" s="128">
        <f t="shared" si="0"/>
        <v>0</v>
      </c>
      <c r="G12" s="128">
        <f t="shared" si="0"/>
        <v>0</v>
      </c>
      <c r="H12" s="128">
        <f t="shared" si="0"/>
        <v>333</v>
      </c>
      <c r="I12" s="128">
        <f t="shared" si="0"/>
        <v>462</v>
      </c>
      <c r="J12" s="129">
        <f t="shared" si="0"/>
        <v>795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VALOR_NORMA_JE_por_UO!$E$23</f>
        <v>0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45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44</v>
      </c>
      <c r="C11" s="86" t="s">
        <v>45</v>
      </c>
      <c r="D11" s="125">
        <v>1745</v>
      </c>
      <c r="E11" s="125">
        <v>418</v>
      </c>
      <c r="F11" s="125">
        <v>145</v>
      </c>
      <c r="G11" s="126">
        <v>0</v>
      </c>
      <c r="H11" s="125">
        <v>2043</v>
      </c>
      <c r="I11" s="125">
        <v>2906</v>
      </c>
      <c r="J11" s="127">
        <f>H11+I11</f>
        <v>4949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1745</v>
      </c>
      <c r="E12" s="128">
        <f t="shared" si="0"/>
        <v>418</v>
      </c>
      <c r="F12" s="128">
        <f t="shared" si="0"/>
        <v>145</v>
      </c>
      <c r="G12" s="128">
        <f t="shared" si="0"/>
        <v>0</v>
      </c>
      <c r="H12" s="128">
        <f t="shared" si="0"/>
        <v>2043</v>
      </c>
      <c r="I12" s="128">
        <f t="shared" si="0"/>
        <v>2906</v>
      </c>
      <c r="J12" s="129">
        <f t="shared" si="0"/>
        <v>4949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VALOR_NORMA_JE_por_UO!$E$24</f>
        <v>74.99573275862069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47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46</v>
      </c>
      <c r="C11" s="86" t="s">
        <v>47</v>
      </c>
      <c r="D11" s="125">
        <v>563</v>
      </c>
      <c r="E11" s="125">
        <v>145</v>
      </c>
      <c r="F11" s="125">
        <v>9</v>
      </c>
      <c r="G11" s="126">
        <v>0</v>
      </c>
      <c r="H11" s="125">
        <v>553</v>
      </c>
      <c r="I11" s="125">
        <v>1114</v>
      </c>
      <c r="J11" s="127">
        <f>H11+I11</f>
        <v>1667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563</v>
      </c>
      <c r="E12" s="128">
        <f t="shared" si="0"/>
        <v>145</v>
      </c>
      <c r="F12" s="128">
        <f t="shared" si="0"/>
        <v>9</v>
      </c>
      <c r="G12" s="128">
        <f t="shared" si="0"/>
        <v>0</v>
      </c>
      <c r="H12" s="128">
        <f t="shared" si="0"/>
        <v>553</v>
      </c>
      <c r="I12" s="128">
        <f t="shared" si="0"/>
        <v>1114</v>
      </c>
      <c r="J12" s="129">
        <f t="shared" si="0"/>
        <v>1667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VALOR_NORMA_JE_por_UO!$E$25</f>
        <v>80.462222222222238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49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48</v>
      </c>
      <c r="C11" s="86" t="s">
        <v>49</v>
      </c>
      <c r="D11" s="125">
        <v>455</v>
      </c>
      <c r="E11" s="125">
        <v>86</v>
      </c>
      <c r="F11" s="125">
        <v>1</v>
      </c>
      <c r="G11" s="126">
        <v>0</v>
      </c>
      <c r="H11" s="125">
        <v>461</v>
      </c>
      <c r="I11" s="125">
        <v>759</v>
      </c>
      <c r="J11" s="127">
        <f>H11+I11</f>
        <v>1220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455</v>
      </c>
      <c r="E12" s="128">
        <f t="shared" si="0"/>
        <v>86</v>
      </c>
      <c r="F12" s="128">
        <f t="shared" si="0"/>
        <v>1</v>
      </c>
      <c r="G12" s="128">
        <f t="shared" si="0"/>
        <v>0</v>
      </c>
      <c r="H12" s="128">
        <f t="shared" si="0"/>
        <v>461</v>
      </c>
      <c r="I12" s="128">
        <f t="shared" si="0"/>
        <v>759</v>
      </c>
      <c r="J12" s="129">
        <f t="shared" si="0"/>
        <v>1220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VALOR_NORMA_JE_por_UO!$E$26</f>
        <v>62.713749999999997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6"/>
  <sheetViews>
    <sheetView showGridLines="0" tabSelected="1" workbookViewId="0">
      <selection activeCell="E55" sqref="E55"/>
    </sheetView>
  </sheetViews>
  <sheetFormatPr defaultRowHeight="12"/>
  <cols>
    <col min="1" max="2" width="20.7109375" style="29" customWidth="1"/>
    <col min="3" max="5" width="50.7109375" style="29" customWidth="1"/>
    <col min="6" max="6" width="40.7109375" style="29" customWidth="1"/>
    <col min="7" max="7" width="50.7109375" style="29" customWidth="1"/>
    <col min="8" max="16384" width="9.140625" style="29"/>
  </cols>
  <sheetData>
    <row r="1" spans="1:7" s="4" customFormat="1" ht="39.75" customHeight="1">
      <c r="A1" s="332" t="s">
        <v>0</v>
      </c>
      <c r="B1" s="332"/>
      <c r="C1" s="6"/>
      <c r="D1" s="6"/>
    </row>
    <row r="2" spans="1:7" s="4" customFormat="1" ht="30" customHeight="1">
      <c r="A2" s="332" t="s">
        <v>1</v>
      </c>
      <c r="B2" s="332"/>
      <c r="C2" s="7" t="s">
        <v>2</v>
      </c>
      <c r="D2" s="7"/>
    </row>
    <row r="3" spans="1:7" s="4" customFormat="1" ht="30" customHeight="1">
      <c r="A3" s="332" t="s">
        <v>3</v>
      </c>
      <c r="B3" s="332"/>
      <c r="C3" s="7" t="s">
        <v>76</v>
      </c>
      <c r="D3" s="7"/>
    </row>
    <row r="4" spans="1:7" s="4" customFormat="1" ht="30" customHeight="1">
      <c r="A4" s="332" t="s">
        <v>5</v>
      </c>
      <c r="B4" s="332"/>
      <c r="C4" s="30" t="str">
        <f>JE!C4</f>
        <v>AGOSTO</v>
      </c>
      <c r="D4" s="7" t="str">
        <f>JE!D4</f>
        <v>2020</v>
      </c>
    </row>
    <row r="5" spans="1:7" s="1" customFormat="1" ht="39.75" customHeight="1">
      <c r="A5" s="344" t="s">
        <v>6</v>
      </c>
      <c r="B5" s="344"/>
      <c r="C5" s="344"/>
      <c r="D5" s="344"/>
      <c r="E5" s="344"/>
      <c r="F5" s="344"/>
      <c r="G5" s="344"/>
    </row>
    <row r="6" spans="1:7" ht="9.75" customHeight="1">
      <c r="A6" s="31"/>
    </row>
    <row r="7" spans="1:7" s="1" customFormat="1" ht="19.5" customHeight="1">
      <c r="A7" s="335" t="s">
        <v>77</v>
      </c>
      <c r="B7" s="335"/>
      <c r="C7" s="335"/>
      <c r="D7" s="335"/>
      <c r="E7" s="335"/>
      <c r="F7" s="335"/>
      <c r="G7" s="335"/>
    </row>
    <row r="8" spans="1:7" ht="9.75" customHeight="1">
      <c r="A8" s="31"/>
    </row>
    <row r="9" spans="1:7" s="32" customFormat="1" ht="39.75" customHeight="1">
      <c r="A9" s="336" t="s">
        <v>8</v>
      </c>
      <c r="B9" s="337"/>
      <c r="C9" s="328" t="s">
        <v>78</v>
      </c>
      <c r="D9" s="328"/>
      <c r="E9" s="328"/>
      <c r="F9" s="328"/>
      <c r="G9" s="345"/>
    </row>
    <row r="10" spans="1:7" s="32" customFormat="1" ht="24.75" customHeight="1">
      <c r="A10" s="338" t="s">
        <v>10</v>
      </c>
      <c r="B10" s="340" t="s">
        <v>11</v>
      </c>
      <c r="C10" s="328" t="s">
        <v>79</v>
      </c>
      <c r="D10" s="328" t="s">
        <v>80</v>
      </c>
      <c r="E10" s="328" t="s">
        <v>81</v>
      </c>
      <c r="F10" s="328" t="s">
        <v>82</v>
      </c>
      <c r="G10" s="333" t="s">
        <v>16</v>
      </c>
    </row>
    <row r="11" spans="1:7" s="32" customFormat="1" ht="24.75" customHeight="1">
      <c r="A11" s="339"/>
      <c r="B11" s="341"/>
      <c r="C11" s="328"/>
      <c r="D11" s="328"/>
      <c r="E11" s="328"/>
      <c r="F11" s="328"/>
      <c r="G11" s="334"/>
    </row>
    <row r="12" spans="1:7" s="32" customFormat="1" ht="24.75" customHeight="1">
      <c r="A12" s="33" t="s">
        <v>20</v>
      </c>
      <c r="B12" s="34" t="s">
        <v>21</v>
      </c>
      <c r="C12" s="35">
        <f>TSE!$D$16</f>
        <v>910.08</v>
      </c>
      <c r="D12" s="35">
        <f>TSE!$D$17</f>
        <v>719.62</v>
      </c>
      <c r="E12" s="35">
        <f>'UO_MEDIA_BEN-AT'!E12</f>
        <v>81.217083333333321</v>
      </c>
      <c r="F12" s="35">
        <v>0</v>
      </c>
      <c r="G12" s="36">
        <f>TSE!$D$20</f>
        <v>441.88</v>
      </c>
    </row>
    <row r="13" spans="1:7" s="32" customFormat="1" ht="24.75" customHeight="1">
      <c r="A13" s="37" t="s">
        <v>22</v>
      </c>
      <c r="B13" s="38" t="s">
        <v>23</v>
      </c>
      <c r="C13" s="39">
        <f>'TRE-AC'!$D$16</f>
        <v>910.08</v>
      </c>
      <c r="D13" s="39">
        <f>'TRE-AC'!$D$17</f>
        <v>719.62</v>
      </c>
      <c r="E13" s="39">
        <f>'UO_MEDIA_BEN-AT'!E13</f>
        <v>0</v>
      </c>
      <c r="F13" s="39">
        <v>0</v>
      </c>
      <c r="G13" s="40">
        <f>'TRE-AC'!$D$20</f>
        <v>249.4</v>
      </c>
    </row>
    <row r="14" spans="1:7" s="32" customFormat="1" ht="24.75" customHeight="1">
      <c r="A14" s="37" t="s">
        <v>24</v>
      </c>
      <c r="B14" s="38" t="s">
        <v>25</v>
      </c>
      <c r="C14" s="39">
        <f>'TRE-AL'!$D$16</f>
        <v>910.08</v>
      </c>
      <c r="D14" s="39">
        <f>'TRE-AL'!$D$17</f>
        <v>719.62</v>
      </c>
      <c r="E14" s="39">
        <f>'UO_MEDIA_BEN-AT'!E14</f>
        <v>86.380326086956515</v>
      </c>
      <c r="F14" s="39">
        <v>0</v>
      </c>
      <c r="G14" s="40">
        <f>'TRE-AL'!$D$20</f>
        <v>249.4</v>
      </c>
    </row>
    <row r="15" spans="1:7" s="32" customFormat="1" ht="24.75" customHeight="1">
      <c r="A15" s="37" t="s">
        <v>26</v>
      </c>
      <c r="B15" s="38" t="s">
        <v>27</v>
      </c>
      <c r="C15" s="39">
        <f>'TRE-AM'!$D$16</f>
        <v>910.08</v>
      </c>
      <c r="D15" s="39">
        <f>'TRE-AM'!$D$17</f>
        <v>719.62</v>
      </c>
      <c r="E15" s="39">
        <f>'UO_MEDIA_BEN-AT'!E15</f>
        <v>376.85965909090913</v>
      </c>
      <c r="F15" s="39">
        <v>0</v>
      </c>
      <c r="G15" s="40">
        <f>'TRE-AM'!$D$20</f>
        <v>249.4</v>
      </c>
    </row>
    <row r="16" spans="1:7" s="32" customFormat="1" ht="24.75" customHeight="1">
      <c r="A16" s="37" t="s">
        <v>28</v>
      </c>
      <c r="B16" s="38" t="s">
        <v>29</v>
      </c>
      <c r="C16" s="39">
        <f>'TRE-BA'!$D$16</f>
        <v>910.08</v>
      </c>
      <c r="D16" s="39">
        <f>'TRE-BA'!$D$17</f>
        <v>719.62</v>
      </c>
      <c r="E16" s="39">
        <f>'UO_MEDIA_BEN-AT'!E16</f>
        <v>253.73314393939395</v>
      </c>
      <c r="F16" s="39">
        <v>0</v>
      </c>
      <c r="G16" s="40">
        <f>'TRE-BA'!$D$20</f>
        <v>249.4</v>
      </c>
    </row>
    <row r="17" spans="1:7" s="32" customFormat="1" ht="24.75" customHeight="1">
      <c r="A17" s="37" t="s">
        <v>30</v>
      </c>
      <c r="B17" s="38" t="s">
        <v>31</v>
      </c>
      <c r="C17" s="39">
        <f>'TRE-CE'!$D$16</f>
        <v>910.08</v>
      </c>
      <c r="D17" s="39">
        <f>'TRE-CE'!$D$17</f>
        <v>719.62</v>
      </c>
      <c r="E17" s="39">
        <f>'UO_MEDIA_BEN-AT'!E17</f>
        <v>116.86468749999999</v>
      </c>
      <c r="F17" s="39">
        <v>0</v>
      </c>
      <c r="G17" s="40">
        <f>'TRE-CE'!$D$20</f>
        <v>249.4</v>
      </c>
    </row>
    <row r="18" spans="1:7" s="32" customFormat="1" ht="24.75" customHeight="1">
      <c r="A18" s="37" t="s">
        <v>32</v>
      </c>
      <c r="B18" s="38" t="s">
        <v>33</v>
      </c>
      <c r="C18" s="39">
        <f>'TRE-DF'!$D$16</f>
        <v>910.08</v>
      </c>
      <c r="D18" s="39">
        <f>'TRE-DF'!$D$17</f>
        <v>719.62</v>
      </c>
      <c r="E18" s="39">
        <f>'UO_MEDIA_BEN-AT'!E18</f>
        <v>214.9433333333333</v>
      </c>
      <c r="F18" s="39">
        <v>0</v>
      </c>
      <c r="G18" s="40">
        <f>'TRE-DF'!$D$20</f>
        <v>249.4</v>
      </c>
    </row>
    <row r="19" spans="1:7" s="32" customFormat="1" ht="24.75" customHeight="1">
      <c r="A19" s="37" t="s">
        <v>34</v>
      </c>
      <c r="B19" s="38" t="s">
        <v>35</v>
      </c>
      <c r="C19" s="39">
        <f>'TRE-ES'!$D$16</f>
        <v>910.08</v>
      </c>
      <c r="D19" s="39">
        <f>'TRE-ES'!$D$17</f>
        <v>719.62</v>
      </c>
      <c r="E19" s="39">
        <f>'UO_MEDIA_BEN-AT'!E19</f>
        <v>61.763749999999995</v>
      </c>
      <c r="F19" s="39">
        <v>0</v>
      </c>
      <c r="G19" s="40">
        <f>'TRE-ES'!$D$20</f>
        <v>249.4</v>
      </c>
    </row>
    <row r="20" spans="1:7" s="32" customFormat="1" ht="24.75" customHeight="1">
      <c r="A20" s="37" t="s">
        <v>36</v>
      </c>
      <c r="B20" s="38" t="s">
        <v>37</v>
      </c>
      <c r="C20" s="39">
        <f>'TRE-GO'!$D$16</f>
        <v>910.08</v>
      </c>
      <c r="D20" s="39">
        <f>'TRE-GO'!$D$17</f>
        <v>719.62</v>
      </c>
      <c r="E20" s="39">
        <f>'UO_MEDIA_BEN-AT'!E20</f>
        <v>85.295384615384606</v>
      </c>
      <c r="F20" s="39">
        <v>0</v>
      </c>
      <c r="G20" s="40">
        <f>'TRE-GO'!$D$20</f>
        <v>249.4</v>
      </c>
    </row>
    <row r="21" spans="1:7" s="32" customFormat="1" ht="24.75" customHeight="1">
      <c r="A21" s="37" t="s">
        <v>38</v>
      </c>
      <c r="B21" s="38" t="s">
        <v>39</v>
      </c>
      <c r="C21" s="39">
        <f>'TRE-MA'!$D$16</f>
        <v>910.08</v>
      </c>
      <c r="D21" s="39">
        <f>'TRE-MA'!$D$17</f>
        <v>719.62</v>
      </c>
      <c r="E21" s="39">
        <f>'UO_MEDIA_BEN-AT'!E21</f>
        <v>381.69</v>
      </c>
      <c r="F21" s="39">
        <v>0</v>
      </c>
      <c r="G21" s="40">
        <f>'TRE-MA'!$D$20</f>
        <v>249.4</v>
      </c>
    </row>
    <row r="22" spans="1:7" s="32" customFormat="1" ht="24.75" customHeight="1">
      <c r="A22" s="37" t="s">
        <v>40</v>
      </c>
      <c r="B22" s="38" t="s">
        <v>41</v>
      </c>
      <c r="C22" s="39">
        <f>'TRE-MT'!$D$16</f>
        <v>910.08</v>
      </c>
      <c r="D22" s="39">
        <f>'TRE-MT'!$D$17</f>
        <v>719.62</v>
      </c>
      <c r="E22" s="39">
        <f>'UO_MEDIA_BEN-AT'!E22</f>
        <v>39.581249999999997</v>
      </c>
      <c r="F22" s="39">
        <v>0</v>
      </c>
      <c r="G22" s="40">
        <f>'TRE-MT'!$D$20</f>
        <v>249.4</v>
      </c>
    </row>
    <row r="23" spans="1:7" s="32" customFormat="1" ht="24.75" customHeight="1">
      <c r="A23" s="37" t="s">
        <v>42</v>
      </c>
      <c r="B23" s="38" t="s">
        <v>43</v>
      </c>
      <c r="C23" s="39">
        <f>'TRE-MS'!$D$16</f>
        <v>910.08</v>
      </c>
      <c r="D23" s="39">
        <f>'TRE-MS'!$D$17</f>
        <v>719.62</v>
      </c>
      <c r="E23" s="39">
        <f>'UO_MEDIA_BEN-AT'!E23</f>
        <v>0</v>
      </c>
      <c r="F23" s="39">
        <v>0</v>
      </c>
      <c r="G23" s="40">
        <f>'TRE-MS'!$D$20</f>
        <v>249.4</v>
      </c>
    </row>
    <row r="24" spans="1:7" s="32" customFormat="1" ht="24.75" customHeight="1">
      <c r="A24" s="37" t="s">
        <v>44</v>
      </c>
      <c r="B24" s="38" t="s">
        <v>45</v>
      </c>
      <c r="C24" s="39">
        <f>'TRE-MG'!$D$16</f>
        <v>910.08</v>
      </c>
      <c r="D24" s="39">
        <f>'TRE-MG'!$D$17</f>
        <v>719.62</v>
      </c>
      <c r="E24" s="39">
        <f>'UO_MEDIA_BEN-AT'!E24</f>
        <v>74.99573275862069</v>
      </c>
      <c r="F24" s="39">
        <v>0</v>
      </c>
      <c r="G24" s="40">
        <f>'TRE-MG'!$D$20</f>
        <v>249.4</v>
      </c>
    </row>
    <row r="25" spans="1:7" s="32" customFormat="1" ht="24.75" customHeight="1">
      <c r="A25" s="37" t="s">
        <v>46</v>
      </c>
      <c r="B25" s="38" t="s">
        <v>47</v>
      </c>
      <c r="C25" s="39">
        <f>'TRE-PA'!$D$16</f>
        <v>910.08</v>
      </c>
      <c r="D25" s="39">
        <f>'TRE-PA'!$D$17</f>
        <v>719.62</v>
      </c>
      <c r="E25" s="39">
        <f>'UO_MEDIA_BEN-AT'!E25</f>
        <v>80.462222222222238</v>
      </c>
      <c r="F25" s="39">
        <v>0</v>
      </c>
      <c r="G25" s="40">
        <f>'TRE-PA'!$D$20</f>
        <v>249.4</v>
      </c>
    </row>
    <row r="26" spans="1:7" s="32" customFormat="1" ht="24.75" customHeight="1">
      <c r="A26" s="37" t="s">
        <v>48</v>
      </c>
      <c r="B26" s="38" t="s">
        <v>49</v>
      </c>
      <c r="C26" s="39">
        <f>'TRE-PB'!$D$16</f>
        <v>910.08</v>
      </c>
      <c r="D26" s="39">
        <f>'TRE-PB'!$D$17</f>
        <v>719.62</v>
      </c>
      <c r="E26" s="39">
        <f>'UO_MEDIA_BEN-AT'!E26</f>
        <v>62.713749999999997</v>
      </c>
      <c r="F26" s="39">
        <v>0</v>
      </c>
      <c r="G26" s="40">
        <f>'TRE-PB'!$D$20</f>
        <v>249.4</v>
      </c>
    </row>
    <row r="27" spans="1:7" s="32" customFormat="1" ht="24.75" customHeight="1">
      <c r="A27" s="37" t="s">
        <v>50</v>
      </c>
      <c r="B27" s="38" t="s">
        <v>51</v>
      </c>
      <c r="C27" s="39">
        <f>'TRE-PR'!$D$16</f>
        <v>910.08</v>
      </c>
      <c r="D27" s="39">
        <f>'TRE-PR'!$D$17</f>
        <v>719.62</v>
      </c>
      <c r="E27" s="39">
        <f>'UO_MEDIA_BEN-AT'!E27</f>
        <v>240.86104508196721</v>
      </c>
      <c r="F27" s="39">
        <v>0</v>
      </c>
      <c r="G27" s="40">
        <f>'TRE-PR'!$D$20</f>
        <v>249.4</v>
      </c>
    </row>
    <row r="28" spans="1:7" s="32" customFormat="1" ht="24.75" customHeight="1">
      <c r="A28" s="37" t="s">
        <v>52</v>
      </c>
      <c r="B28" s="38" t="s">
        <v>53</v>
      </c>
      <c r="C28" s="39">
        <f>'TRE-PE'!$D$16</f>
        <v>910.08</v>
      </c>
      <c r="D28" s="39">
        <f>'TRE-PE'!$D$17</f>
        <v>719.62</v>
      </c>
      <c r="E28" s="39">
        <f>'UO_MEDIA_BEN-AT'!E28</f>
        <v>69.370340909090913</v>
      </c>
      <c r="F28" s="39">
        <v>0</v>
      </c>
      <c r="G28" s="40">
        <f>'TRE-PE'!$D$20</f>
        <v>249.4</v>
      </c>
    </row>
    <row r="29" spans="1:7" s="32" customFormat="1" ht="24.75" customHeight="1">
      <c r="A29" s="37" t="s">
        <v>54</v>
      </c>
      <c r="B29" s="38" t="s">
        <v>55</v>
      </c>
      <c r="C29" s="39">
        <f>'TRE-PI'!$D$16</f>
        <v>910.08</v>
      </c>
      <c r="D29" s="39">
        <f>'TRE-PI'!$D$17</f>
        <v>719.62</v>
      </c>
      <c r="E29" s="39">
        <f>'UO_MEDIA_BEN-AT'!E29</f>
        <v>176.60589285714286</v>
      </c>
      <c r="F29" s="39">
        <v>0</v>
      </c>
      <c r="G29" s="40">
        <f>'TRE-PI'!$D$20</f>
        <v>249.4</v>
      </c>
    </row>
    <row r="30" spans="1:7" s="32" customFormat="1" ht="24.75" customHeight="1">
      <c r="A30" s="37" t="s">
        <v>56</v>
      </c>
      <c r="B30" s="38" t="s">
        <v>57</v>
      </c>
      <c r="C30" s="39">
        <f>'TRE-RJ'!$D$16</f>
        <v>910.08</v>
      </c>
      <c r="D30" s="39">
        <f>'TRE-RJ'!$D$17</f>
        <v>719.62</v>
      </c>
      <c r="E30" s="39">
        <f>'UO_MEDIA_BEN-AT'!E30</f>
        <v>130.05421259842518</v>
      </c>
      <c r="F30" s="39">
        <v>0</v>
      </c>
      <c r="G30" s="40">
        <f>'TRE-RJ'!$D$20</f>
        <v>249.4</v>
      </c>
    </row>
    <row r="31" spans="1:7" s="32" customFormat="1" ht="24.75" customHeight="1">
      <c r="A31" s="37" t="s">
        <v>58</v>
      </c>
      <c r="B31" s="38" t="s">
        <v>59</v>
      </c>
      <c r="C31" s="39">
        <f>'TRE-RN'!$D$16</f>
        <v>910.08</v>
      </c>
      <c r="D31" s="39">
        <f>'TRE-RN'!$D$17</f>
        <v>719.62</v>
      </c>
      <c r="E31" s="39">
        <f>'UO_MEDIA_BEN-AT'!E31</f>
        <v>0</v>
      </c>
      <c r="F31" s="39">
        <v>0</v>
      </c>
      <c r="G31" s="40">
        <f>'TRE-RN'!$D$20</f>
        <v>249.4</v>
      </c>
    </row>
    <row r="32" spans="1:7" s="32" customFormat="1" ht="24.75" customHeight="1">
      <c r="A32" s="37" t="s">
        <v>60</v>
      </c>
      <c r="B32" s="38" t="s">
        <v>61</v>
      </c>
      <c r="C32" s="39">
        <f>'TRE-RS'!$D$16</f>
        <v>910.08</v>
      </c>
      <c r="D32" s="39">
        <f>'TRE-RS'!$D$17</f>
        <v>719.62</v>
      </c>
      <c r="E32" s="39">
        <f>'UO_MEDIA_BEN-AT'!E32</f>
        <v>1678.5275000000001</v>
      </c>
      <c r="F32" s="39">
        <v>0</v>
      </c>
      <c r="G32" s="40">
        <f>'TRE-RS'!$D$20</f>
        <v>249.4</v>
      </c>
    </row>
    <row r="33" spans="1:7" s="32" customFormat="1" ht="24.75" customHeight="1">
      <c r="A33" s="37" t="s">
        <v>62</v>
      </c>
      <c r="B33" s="38" t="s">
        <v>63</v>
      </c>
      <c r="C33" s="39">
        <f>'TRE-RO'!$D$16</f>
        <v>910.08</v>
      </c>
      <c r="D33" s="39">
        <f>'TRE-RO'!$D$17</f>
        <v>719.62</v>
      </c>
      <c r="E33" s="39">
        <f>'UO_MEDIA_BEN-AT'!E33</f>
        <v>0</v>
      </c>
      <c r="F33" s="39">
        <v>0</v>
      </c>
      <c r="G33" s="40">
        <f>'TRE-RO'!$D$20</f>
        <v>249.4</v>
      </c>
    </row>
    <row r="34" spans="1:7" s="32" customFormat="1" ht="24.75" customHeight="1">
      <c r="A34" s="37" t="s">
        <v>64</v>
      </c>
      <c r="B34" s="38" t="s">
        <v>65</v>
      </c>
      <c r="C34" s="39">
        <f>'TRE-SC'!$D$16</f>
        <v>910.08</v>
      </c>
      <c r="D34" s="39">
        <f>'TRE-SC'!$D$17</f>
        <v>719.62</v>
      </c>
      <c r="E34" s="39">
        <f>'UO_MEDIA_BEN-AT'!E34</f>
        <v>0</v>
      </c>
      <c r="F34" s="39">
        <v>0</v>
      </c>
      <c r="G34" s="40">
        <f>'TRE-SC'!$D$20</f>
        <v>249.4</v>
      </c>
    </row>
    <row r="35" spans="1:7" s="32" customFormat="1" ht="24.75" customHeight="1">
      <c r="A35" s="37" t="s">
        <v>66</v>
      </c>
      <c r="B35" s="38" t="s">
        <v>67</v>
      </c>
      <c r="C35" s="39">
        <f>'TRE-SP'!$D$16</f>
        <v>910.08</v>
      </c>
      <c r="D35" s="39">
        <f>'TRE-SP'!$D$17</f>
        <v>719.62</v>
      </c>
      <c r="E35" s="39">
        <f>'UO_MEDIA_BEN-AT'!E35</f>
        <v>201.93274141630897</v>
      </c>
      <c r="F35" s="39">
        <v>0</v>
      </c>
      <c r="G35" s="40">
        <f>'TRE-SP'!$D$20</f>
        <v>249.4</v>
      </c>
    </row>
    <row r="36" spans="1:7" s="32" customFormat="1" ht="24.75" customHeight="1">
      <c r="A36" s="37" t="s">
        <v>68</v>
      </c>
      <c r="B36" s="38" t="s">
        <v>69</v>
      </c>
      <c r="C36" s="39">
        <f>'TRE-SE'!$D$16</f>
        <v>910.08</v>
      </c>
      <c r="D36" s="39">
        <f>'TRE-SE'!$D$17</f>
        <v>719.62</v>
      </c>
      <c r="E36" s="39">
        <f>'UO_MEDIA_BEN-AT'!E36</f>
        <v>194.108125</v>
      </c>
      <c r="F36" s="39">
        <v>0</v>
      </c>
      <c r="G36" s="40">
        <f>'TRE-SE'!$D$20</f>
        <v>249.4</v>
      </c>
    </row>
    <row r="37" spans="1:7" s="32" customFormat="1" ht="24.75" customHeight="1">
      <c r="A37" s="37" t="s">
        <v>70</v>
      </c>
      <c r="B37" s="38" t="s">
        <v>71</v>
      </c>
      <c r="C37" s="39">
        <f>'TRE-TO'!$D$16</f>
        <v>910.08</v>
      </c>
      <c r="D37" s="39">
        <f>'TRE-TO'!$D$17</f>
        <v>719.62</v>
      </c>
      <c r="E37" s="39">
        <f>'UO_MEDIA_BEN-AT'!E37</f>
        <v>0</v>
      </c>
      <c r="F37" s="39">
        <v>0</v>
      </c>
      <c r="G37" s="40">
        <f>'TRE-TO'!$D$20</f>
        <v>249.4</v>
      </c>
    </row>
    <row r="38" spans="1:7" s="32" customFormat="1" ht="24.75" customHeight="1">
      <c r="A38" s="37" t="s">
        <v>72</v>
      </c>
      <c r="B38" s="38" t="s">
        <v>73</v>
      </c>
      <c r="C38" s="39">
        <f>'TRE-RR'!$D$16</f>
        <v>910.08</v>
      </c>
      <c r="D38" s="39">
        <f>'TRE-RR'!$D$17</f>
        <v>719.62</v>
      </c>
      <c r="E38" s="39">
        <f>'UO_MEDIA_BEN-AT'!E38</f>
        <v>0</v>
      </c>
      <c r="F38" s="39">
        <v>0</v>
      </c>
      <c r="G38" s="40">
        <f>'TRE-RR'!$D$20</f>
        <v>249.4</v>
      </c>
    </row>
    <row r="39" spans="1:7" s="32" customFormat="1" ht="24.75" customHeight="1">
      <c r="A39" s="41" t="s">
        <v>74</v>
      </c>
      <c r="B39" s="42" t="s">
        <v>75</v>
      </c>
      <c r="C39" s="43">
        <f>'TRE-AP'!$D$16</f>
        <v>910.08</v>
      </c>
      <c r="D39" s="43">
        <f>'TRE-AP'!$D$17</f>
        <v>719.62</v>
      </c>
      <c r="E39" s="43">
        <f>'UO_MEDIA_BEN-AT'!E39</f>
        <v>0</v>
      </c>
      <c r="F39" s="43">
        <v>0</v>
      </c>
      <c r="G39" s="44">
        <f>'TRE-AP'!$D$20</f>
        <v>249.4</v>
      </c>
    </row>
    <row r="40" spans="1:7" s="32" customFormat="1" ht="30" customHeight="1">
      <c r="A40" s="45">
        <v>14000</v>
      </c>
      <c r="B40" s="46" t="s">
        <v>83</v>
      </c>
      <c r="C40" s="47"/>
      <c r="D40" s="47"/>
      <c r="E40" s="310">
        <f>'UO_MEDIA_BEN-AT'!E40</f>
        <v>156.83105487227999</v>
      </c>
      <c r="F40" s="47">
        <f>SUM(F12:F39)</f>
        <v>0</v>
      </c>
      <c r="G40" s="48"/>
    </row>
    <row r="41" spans="1:7" s="49" customFormat="1" ht="69.75" customHeight="1">
      <c r="A41" s="342" t="s">
        <v>84</v>
      </c>
      <c r="B41" s="343"/>
      <c r="C41" s="50" t="s">
        <v>85</v>
      </c>
      <c r="D41" s="50" t="s">
        <v>86</v>
      </c>
      <c r="E41" s="50" t="s">
        <v>87</v>
      </c>
      <c r="F41" s="51" t="s">
        <v>88</v>
      </c>
      <c r="G41" s="52" t="s">
        <v>89</v>
      </c>
    </row>
    <row r="42" spans="1:7" s="53" customFormat="1" ht="19.5" customHeight="1">
      <c r="A42" s="331" t="s">
        <v>90</v>
      </c>
      <c r="B42" s="330"/>
      <c r="C42" s="330"/>
      <c r="D42" s="330"/>
      <c r="E42" s="330"/>
      <c r="F42" s="330"/>
      <c r="G42" s="330"/>
    </row>
    <row r="43" spans="1:7" s="53" customFormat="1" ht="19.5" customHeight="1">
      <c r="A43" s="329" t="s">
        <v>116</v>
      </c>
      <c r="B43" s="330"/>
      <c r="C43" s="330"/>
      <c r="D43" s="330"/>
      <c r="E43" s="330"/>
      <c r="F43" s="330"/>
      <c r="G43" s="330"/>
    </row>
    <row r="44" spans="1:7" s="53" customFormat="1" ht="19.5" customHeight="1">
      <c r="A44" s="330" t="s">
        <v>91</v>
      </c>
      <c r="B44" s="330"/>
      <c r="C44" s="330"/>
      <c r="D44" s="330"/>
      <c r="E44" s="330"/>
      <c r="F44" s="330"/>
      <c r="G44" s="330"/>
    </row>
    <row r="45" spans="1:7" s="53" customFormat="1" ht="19.5" customHeight="1">
      <c r="A45" s="330" t="s">
        <v>92</v>
      </c>
      <c r="B45" s="330"/>
      <c r="C45" s="330"/>
      <c r="D45" s="330"/>
      <c r="E45" s="330"/>
      <c r="F45" s="330"/>
      <c r="G45" s="330"/>
    </row>
    <row r="46" spans="1:7" s="53" customFormat="1" ht="19.5" customHeight="1">
      <c r="A46" s="329" t="s">
        <v>117</v>
      </c>
      <c r="B46" s="330"/>
      <c r="C46" s="330"/>
      <c r="D46" s="330"/>
      <c r="E46" s="330"/>
      <c r="F46" s="330"/>
      <c r="G46" s="330"/>
    </row>
  </sheetData>
  <mergeCells count="21">
    <mergeCell ref="A46:G46"/>
    <mergeCell ref="A1:B1"/>
    <mergeCell ref="A2:B2"/>
    <mergeCell ref="A3:B3"/>
    <mergeCell ref="A4:B4"/>
    <mergeCell ref="G10:G11"/>
    <mergeCell ref="A7:G7"/>
    <mergeCell ref="A9:B9"/>
    <mergeCell ref="A10:A11"/>
    <mergeCell ref="B10:B11"/>
    <mergeCell ref="A41:B41"/>
    <mergeCell ref="A5:G5"/>
    <mergeCell ref="C9:G9"/>
    <mergeCell ref="C10:C11"/>
    <mergeCell ref="D10:D11"/>
    <mergeCell ref="E10:E11"/>
    <mergeCell ref="F10:F11"/>
    <mergeCell ref="A43:G43"/>
    <mergeCell ref="A44:G44"/>
    <mergeCell ref="A45:G45"/>
    <mergeCell ref="A42:G42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22"/>
  <sheetViews>
    <sheetView showGridLines="0" topLeftCell="A2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51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50</v>
      </c>
      <c r="C11" s="86" t="s">
        <v>51</v>
      </c>
      <c r="D11" s="125">
        <v>884</v>
      </c>
      <c r="E11" s="125">
        <v>209</v>
      </c>
      <c r="F11" s="125">
        <v>61</v>
      </c>
      <c r="G11" s="126">
        <v>0</v>
      </c>
      <c r="H11" s="125">
        <v>1011</v>
      </c>
      <c r="I11" s="125">
        <v>1241</v>
      </c>
      <c r="J11" s="127">
        <f>H11+I11</f>
        <v>2252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884</v>
      </c>
      <c r="E12" s="128">
        <f t="shared" si="0"/>
        <v>209</v>
      </c>
      <c r="F12" s="128">
        <f t="shared" si="0"/>
        <v>61</v>
      </c>
      <c r="G12" s="128">
        <f t="shared" si="0"/>
        <v>0</v>
      </c>
      <c r="H12" s="128">
        <f t="shared" si="0"/>
        <v>1011</v>
      </c>
      <c r="I12" s="128">
        <f t="shared" si="0"/>
        <v>1241</v>
      </c>
      <c r="J12" s="129">
        <f t="shared" si="0"/>
        <v>2252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VALOR_NORMA_JE_por_UO!$E$27</f>
        <v>240.86104508196721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156"/>
      <c r="B1" s="156" t="s">
        <v>0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</row>
    <row r="2" spans="1:20" ht="30" customHeight="1">
      <c r="A2" s="156"/>
      <c r="B2" s="156" t="s">
        <v>1</v>
      </c>
      <c r="C2" s="157" t="s">
        <v>2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</row>
    <row r="3" spans="1:20" ht="30" customHeight="1">
      <c r="A3" s="156"/>
      <c r="B3" s="156" t="s">
        <v>3</v>
      </c>
      <c r="C3" s="158" t="s">
        <v>53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</row>
    <row r="4" spans="1:20" ht="30" customHeight="1">
      <c r="A4" s="156"/>
      <c r="B4" s="156" t="s">
        <v>5</v>
      </c>
      <c r="C4" s="159" t="s">
        <v>102</v>
      </c>
      <c r="D4" s="160" t="s">
        <v>103</v>
      </c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</row>
    <row r="5" spans="1:20" ht="39.75" customHeight="1">
      <c r="A5" s="161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161"/>
      <c r="L5" s="161"/>
      <c r="M5" s="161"/>
      <c r="N5" s="161"/>
      <c r="O5" s="161"/>
      <c r="P5" s="161"/>
      <c r="Q5" s="161"/>
      <c r="R5" s="161"/>
      <c r="S5" s="161"/>
      <c r="T5" s="161"/>
    </row>
    <row r="6" spans="1:20" ht="19.5" customHeight="1">
      <c r="A6" s="162"/>
      <c r="B6" s="163"/>
      <c r="C6" s="163"/>
      <c r="D6" s="163"/>
      <c r="E6" s="163"/>
      <c r="F6" s="163"/>
      <c r="G6" s="163"/>
      <c r="H6" s="163"/>
      <c r="I6" s="163"/>
      <c r="J6" s="163"/>
      <c r="K6" s="162"/>
      <c r="L6" s="162"/>
      <c r="M6" s="162"/>
      <c r="N6" s="162"/>
      <c r="O6" s="162"/>
      <c r="P6" s="162"/>
      <c r="Q6" s="162"/>
      <c r="R6" s="162"/>
      <c r="S6" s="162"/>
      <c r="T6" s="162"/>
    </row>
    <row r="7" spans="1:20" ht="39.75" customHeight="1">
      <c r="A7" s="162"/>
      <c r="B7" s="164" t="s">
        <v>7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</row>
    <row r="8" spans="1:20" ht="39.75" customHeight="1">
      <c r="A8" s="165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165"/>
      <c r="L8" s="165"/>
      <c r="M8" s="165"/>
      <c r="N8" s="165"/>
      <c r="O8" s="165"/>
      <c r="P8" s="165"/>
      <c r="Q8" s="165"/>
      <c r="R8" s="165"/>
      <c r="S8" s="165"/>
      <c r="T8" s="165"/>
    </row>
    <row r="9" spans="1:20" ht="30" customHeight="1">
      <c r="A9" s="165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165"/>
      <c r="L9" s="165"/>
      <c r="M9" s="165"/>
      <c r="N9" s="165"/>
      <c r="O9" s="165"/>
      <c r="P9" s="165"/>
      <c r="Q9" s="165"/>
      <c r="R9" s="165"/>
      <c r="S9" s="165"/>
      <c r="T9" s="165"/>
    </row>
    <row r="10" spans="1:20" ht="30" customHeight="1">
      <c r="A10" s="165"/>
      <c r="B10" s="359"/>
      <c r="C10" s="363"/>
      <c r="D10" s="363"/>
      <c r="E10" s="363"/>
      <c r="F10" s="363"/>
      <c r="G10" s="363"/>
      <c r="H10" s="166" t="s">
        <v>17</v>
      </c>
      <c r="I10" s="166" t="s">
        <v>18</v>
      </c>
      <c r="J10" s="167" t="s">
        <v>19</v>
      </c>
      <c r="K10" s="165"/>
      <c r="L10" s="165"/>
      <c r="M10" s="165"/>
      <c r="N10" s="165"/>
      <c r="O10" s="165"/>
      <c r="P10" s="165"/>
      <c r="Q10" s="165"/>
      <c r="R10" s="165"/>
      <c r="S10" s="165"/>
      <c r="T10" s="165"/>
    </row>
    <row r="11" spans="1:20" ht="30" customHeight="1">
      <c r="A11" s="165"/>
      <c r="B11" s="168" t="s">
        <v>52</v>
      </c>
      <c r="C11" s="168" t="s">
        <v>53</v>
      </c>
      <c r="D11" s="169">
        <v>805</v>
      </c>
      <c r="E11" s="170">
        <v>168</v>
      </c>
      <c r="F11" s="171">
        <v>33</v>
      </c>
      <c r="G11" s="172">
        <v>0</v>
      </c>
      <c r="H11" s="173">
        <v>866</v>
      </c>
      <c r="I11" s="174">
        <v>1047</v>
      </c>
      <c r="J11" s="175">
        <f>H11+I11</f>
        <v>1913</v>
      </c>
      <c r="K11" s="165"/>
      <c r="L11" s="165"/>
      <c r="M11" s="165"/>
      <c r="N11" s="165"/>
      <c r="O11" s="165"/>
      <c r="P11" s="165"/>
      <c r="Q11" s="165"/>
      <c r="R11" s="165"/>
      <c r="S11" s="165"/>
      <c r="T11" s="165"/>
    </row>
    <row r="12" spans="1:20" ht="30" customHeight="1">
      <c r="A12" s="165"/>
      <c r="B12" s="358" t="s">
        <v>19</v>
      </c>
      <c r="C12" s="359"/>
      <c r="D12" s="176">
        <f t="shared" ref="D12:J12" si="0">SUM(D11:D11)</f>
        <v>805</v>
      </c>
      <c r="E12" s="176">
        <f t="shared" si="0"/>
        <v>168</v>
      </c>
      <c r="F12" s="176">
        <f t="shared" si="0"/>
        <v>33</v>
      </c>
      <c r="G12" s="176">
        <f t="shared" si="0"/>
        <v>0</v>
      </c>
      <c r="H12" s="176">
        <f t="shared" si="0"/>
        <v>866</v>
      </c>
      <c r="I12" s="176">
        <f t="shared" si="0"/>
        <v>1047</v>
      </c>
      <c r="J12" s="177">
        <f t="shared" si="0"/>
        <v>1913</v>
      </c>
      <c r="K12" s="165"/>
      <c r="L12" s="165"/>
      <c r="M12" s="165"/>
      <c r="N12" s="165"/>
      <c r="O12" s="165"/>
      <c r="P12" s="165"/>
      <c r="Q12" s="165"/>
      <c r="R12" s="165"/>
      <c r="S12" s="165"/>
      <c r="T12" s="165"/>
    </row>
    <row r="13" spans="1:20" ht="30" customHeight="1">
      <c r="A13" s="165"/>
      <c r="B13" s="360"/>
      <c r="C13" s="360"/>
      <c r="D13" s="360"/>
      <c r="E13" s="360"/>
      <c r="F13" s="360"/>
      <c r="G13" s="360"/>
      <c r="H13" s="360"/>
      <c r="I13" s="360"/>
      <c r="J13" s="360"/>
      <c r="K13" s="165"/>
      <c r="L13" s="165"/>
      <c r="M13" s="165"/>
      <c r="N13" s="165"/>
      <c r="O13" s="165"/>
      <c r="P13" s="165"/>
      <c r="Q13" s="165"/>
      <c r="R13" s="165"/>
      <c r="S13" s="165"/>
      <c r="T13" s="165"/>
    </row>
    <row r="14" spans="1:20" ht="30" customHeight="1">
      <c r="A14" s="165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165"/>
      <c r="L14" s="165"/>
      <c r="M14" s="165"/>
      <c r="N14" s="165"/>
      <c r="O14" s="165"/>
      <c r="P14" s="165"/>
      <c r="Q14" s="165"/>
      <c r="R14" s="165"/>
      <c r="S14" s="165"/>
      <c r="T14" s="165"/>
    </row>
    <row r="15" spans="1:20" ht="39.75" customHeight="1">
      <c r="A15" s="165"/>
      <c r="B15" s="358" t="s">
        <v>105</v>
      </c>
      <c r="C15" s="359"/>
      <c r="D15" s="166" t="s">
        <v>106</v>
      </c>
      <c r="E15" s="362" t="s">
        <v>107</v>
      </c>
      <c r="F15" s="358"/>
      <c r="G15" s="358"/>
      <c r="H15" s="358"/>
      <c r="I15" s="358"/>
      <c r="J15" s="358"/>
      <c r="K15" s="165"/>
      <c r="L15" s="165"/>
      <c r="M15" s="165"/>
      <c r="N15" s="165"/>
      <c r="O15" s="165"/>
      <c r="P15" s="165"/>
      <c r="Q15" s="165"/>
      <c r="R15" s="165"/>
      <c r="S15" s="165"/>
      <c r="T15" s="165"/>
    </row>
    <row r="16" spans="1:20" ht="30" customHeight="1">
      <c r="A16" s="165"/>
      <c r="B16" s="352" t="s">
        <v>79</v>
      </c>
      <c r="C16" s="353"/>
      <c r="D16" s="178">
        <v>910.08</v>
      </c>
      <c r="E16" s="354" t="s">
        <v>108</v>
      </c>
      <c r="F16" s="355"/>
      <c r="G16" s="355"/>
      <c r="H16" s="355"/>
      <c r="I16" s="355"/>
      <c r="J16" s="355"/>
      <c r="K16" s="165"/>
      <c r="L16" s="165"/>
      <c r="M16" s="165"/>
      <c r="N16" s="165"/>
      <c r="O16" s="165"/>
      <c r="P16" s="165"/>
      <c r="Q16" s="165"/>
      <c r="R16" s="165"/>
      <c r="S16" s="165"/>
      <c r="T16" s="165"/>
    </row>
    <row r="17" spans="1:20" ht="30" customHeight="1">
      <c r="A17" s="165"/>
      <c r="B17" s="352" t="s">
        <v>80</v>
      </c>
      <c r="C17" s="353"/>
      <c r="D17" s="178">
        <v>719.62</v>
      </c>
      <c r="E17" s="354" t="s">
        <v>109</v>
      </c>
      <c r="F17" s="355"/>
      <c r="G17" s="355"/>
      <c r="H17" s="355"/>
      <c r="I17" s="355"/>
      <c r="J17" s="355"/>
      <c r="K17" s="165"/>
      <c r="L17" s="165"/>
      <c r="M17" s="165"/>
      <c r="N17" s="165"/>
      <c r="O17" s="165"/>
      <c r="P17" s="165"/>
      <c r="Q17" s="165"/>
      <c r="R17" s="165"/>
      <c r="S17" s="165"/>
      <c r="T17" s="165"/>
    </row>
    <row r="18" spans="1:20" ht="30" customHeight="1">
      <c r="A18" s="165"/>
      <c r="B18" s="352" t="s">
        <v>81</v>
      </c>
      <c r="C18" s="353"/>
      <c r="D18" s="298">
        <f>VALOR_NORMA_JE_por_UO!$E$28</f>
        <v>69.370340909090913</v>
      </c>
      <c r="E18" s="357" t="s">
        <v>115</v>
      </c>
      <c r="F18" s="355"/>
      <c r="G18" s="355"/>
      <c r="H18" s="355"/>
      <c r="I18" s="355"/>
      <c r="J18" s="355"/>
      <c r="K18" s="165"/>
      <c r="L18" s="165"/>
      <c r="M18" s="165"/>
      <c r="N18" s="165"/>
      <c r="O18" s="165"/>
      <c r="P18" s="165"/>
      <c r="Q18" s="165"/>
      <c r="R18" s="165"/>
      <c r="S18" s="165"/>
      <c r="T18" s="165"/>
    </row>
    <row r="19" spans="1:20" ht="30" customHeight="1">
      <c r="A19" s="165"/>
      <c r="B19" s="352" t="s">
        <v>82</v>
      </c>
      <c r="C19" s="353"/>
      <c r="D19" s="179" t="s">
        <v>110</v>
      </c>
      <c r="E19" s="354" t="s">
        <v>111</v>
      </c>
      <c r="F19" s="355"/>
      <c r="G19" s="355"/>
      <c r="H19" s="355"/>
      <c r="I19" s="355"/>
      <c r="J19" s="355"/>
      <c r="K19" s="165"/>
      <c r="L19" s="165"/>
      <c r="M19" s="165"/>
      <c r="N19" s="165"/>
      <c r="O19" s="165"/>
      <c r="P19" s="165"/>
      <c r="Q19" s="165"/>
      <c r="R19" s="165"/>
      <c r="S19" s="165"/>
      <c r="T19" s="165"/>
    </row>
    <row r="20" spans="1:20" ht="30" customHeight="1">
      <c r="A20" s="165"/>
      <c r="B20" s="352" t="s">
        <v>112</v>
      </c>
      <c r="C20" s="353"/>
      <c r="D20" s="178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165"/>
      <c r="L20" s="165"/>
      <c r="M20" s="165"/>
      <c r="N20" s="165"/>
      <c r="O20" s="165"/>
      <c r="P20" s="165"/>
      <c r="Q20" s="165"/>
      <c r="R20" s="165"/>
      <c r="S20" s="165"/>
      <c r="T20" s="165"/>
    </row>
    <row r="22" spans="1:20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55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54</v>
      </c>
      <c r="C11" s="86" t="s">
        <v>55</v>
      </c>
      <c r="D11" s="125">
        <v>485</v>
      </c>
      <c r="E11" s="125">
        <v>110</v>
      </c>
      <c r="F11" s="125">
        <v>14</v>
      </c>
      <c r="G11" s="126">
        <v>0</v>
      </c>
      <c r="H11" s="125">
        <v>494</v>
      </c>
      <c r="I11" s="125">
        <v>885</v>
      </c>
      <c r="J11" s="127">
        <f>H11+I11</f>
        <v>1379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485</v>
      </c>
      <c r="E12" s="128">
        <f t="shared" si="0"/>
        <v>110</v>
      </c>
      <c r="F12" s="128">
        <f t="shared" si="0"/>
        <v>14</v>
      </c>
      <c r="G12" s="128">
        <f t="shared" si="0"/>
        <v>0</v>
      </c>
      <c r="H12" s="128">
        <f t="shared" si="0"/>
        <v>494</v>
      </c>
      <c r="I12" s="128">
        <f t="shared" si="0"/>
        <v>885</v>
      </c>
      <c r="J12" s="129">
        <f t="shared" si="0"/>
        <v>1379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VALOR_NORMA_JE_por_UO!$E$29</f>
        <v>176.60589285714286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57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56</v>
      </c>
      <c r="C11" s="86" t="s">
        <v>57</v>
      </c>
      <c r="D11" s="125">
        <v>1246</v>
      </c>
      <c r="E11" s="125">
        <v>230</v>
      </c>
      <c r="F11" s="125">
        <v>381</v>
      </c>
      <c r="G11" s="126">
        <v>0</v>
      </c>
      <c r="H11" s="125">
        <v>1409</v>
      </c>
      <c r="I11" s="125">
        <v>1692</v>
      </c>
      <c r="J11" s="127">
        <f>H11+I11</f>
        <v>3101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1246</v>
      </c>
      <c r="E12" s="128">
        <f t="shared" si="0"/>
        <v>230</v>
      </c>
      <c r="F12" s="128">
        <f t="shared" si="0"/>
        <v>381</v>
      </c>
      <c r="G12" s="128">
        <f t="shared" si="0"/>
        <v>0</v>
      </c>
      <c r="H12" s="128">
        <f t="shared" si="0"/>
        <v>1409</v>
      </c>
      <c r="I12" s="128">
        <f t="shared" si="0"/>
        <v>1692</v>
      </c>
      <c r="J12" s="129">
        <f t="shared" si="0"/>
        <v>3101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VALOR_NORMA_JE_por_UO!$E$30</f>
        <v>130.05421259842518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59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58</v>
      </c>
      <c r="C11" s="86" t="s">
        <v>59</v>
      </c>
      <c r="D11" s="125">
        <v>437</v>
      </c>
      <c r="E11" s="125">
        <v>100</v>
      </c>
      <c r="F11" s="125">
        <v>0</v>
      </c>
      <c r="G11" s="126">
        <v>0</v>
      </c>
      <c r="H11" s="125">
        <v>435</v>
      </c>
      <c r="I11" s="125">
        <v>685</v>
      </c>
      <c r="J11" s="127">
        <f>H11+I11</f>
        <v>1120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437</v>
      </c>
      <c r="E12" s="128">
        <f t="shared" si="0"/>
        <v>100</v>
      </c>
      <c r="F12" s="128">
        <f t="shared" si="0"/>
        <v>0</v>
      </c>
      <c r="G12" s="128">
        <f t="shared" si="0"/>
        <v>0</v>
      </c>
      <c r="H12" s="128">
        <f t="shared" si="0"/>
        <v>435</v>
      </c>
      <c r="I12" s="128">
        <f t="shared" si="0"/>
        <v>685</v>
      </c>
      <c r="J12" s="129">
        <f t="shared" si="0"/>
        <v>1120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VALOR_NORMA_JE_por_UO!$E$31</f>
        <v>0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61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60</v>
      </c>
      <c r="C11" s="86" t="s">
        <v>61</v>
      </c>
      <c r="D11" s="125">
        <v>813</v>
      </c>
      <c r="E11" s="125">
        <v>136</v>
      </c>
      <c r="F11" s="125">
        <v>3</v>
      </c>
      <c r="G11" s="126">
        <v>0</v>
      </c>
      <c r="H11" s="125">
        <v>926</v>
      </c>
      <c r="I11" s="125">
        <v>972</v>
      </c>
      <c r="J11" s="127">
        <f>H11+I11</f>
        <v>1898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813</v>
      </c>
      <c r="E12" s="128">
        <f t="shared" si="0"/>
        <v>136</v>
      </c>
      <c r="F12" s="128">
        <f t="shared" si="0"/>
        <v>3</v>
      </c>
      <c r="G12" s="128">
        <f t="shared" si="0"/>
        <v>0</v>
      </c>
      <c r="H12" s="128">
        <f t="shared" si="0"/>
        <v>926</v>
      </c>
      <c r="I12" s="128">
        <f t="shared" si="0"/>
        <v>972</v>
      </c>
      <c r="J12" s="129">
        <f t="shared" si="0"/>
        <v>1898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311">
        <f>VALOR_NORMA_JE_por_UO!$E$32</f>
        <v>1678.5275000000001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63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62</v>
      </c>
      <c r="C11" s="86" t="s">
        <v>63</v>
      </c>
      <c r="D11" s="125">
        <v>246</v>
      </c>
      <c r="E11" s="125">
        <v>65</v>
      </c>
      <c r="F11" s="125">
        <v>0</v>
      </c>
      <c r="G11" s="126">
        <v>0</v>
      </c>
      <c r="H11" s="125">
        <v>228</v>
      </c>
      <c r="I11" s="125">
        <v>355</v>
      </c>
      <c r="J11" s="127">
        <f>H11+I11</f>
        <v>583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246</v>
      </c>
      <c r="E12" s="128">
        <f t="shared" si="0"/>
        <v>65</v>
      </c>
      <c r="F12" s="128">
        <f t="shared" si="0"/>
        <v>0</v>
      </c>
      <c r="G12" s="128">
        <f t="shared" si="0"/>
        <v>0</v>
      </c>
      <c r="H12" s="128">
        <f t="shared" si="0"/>
        <v>228</v>
      </c>
      <c r="I12" s="128">
        <f t="shared" si="0"/>
        <v>355</v>
      </c>
      <c r="J12" s="129">
        <f t="shared" si="0"/>
        <v>583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VALOR_NORMA_JE_por_UO!$E$33</f>
        <v>0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180"/>
      <c r="B1" s="180" t="s">
        <v>0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</row>
    <row r="2" spans="1:20" ht="30" customHeight="1">
      <c r="A2" s="180"/>
      <c r="B2" s="180" t="s">
        <v>1</v>
      </c>
      <c r="C2" s="181" t="s">
        <v>2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</row>
    <row r="3" spans="1:20" ht="30" customHeight="1">
      <c r="A3" s="180"/>
      <c r="B3" s="180" t="s">
        <v>3</v>
      </c>
      <c r="C3" s="182" t="s">
        <v>65</v>
      </c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</row>
    <row r="4" spans="1:20" ht="30" customHeight="1">
      <c r="A4" s="180"/>
      <c r="B4" s="180" t="s">
        <v>5</v>
      </c>
      <c r="C4" s="183" t="s">
        <v>102</v>
      </c>
      <c r="D4" s="184" t="s">
        <v>103</v>
      </c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</row>
    <row r="5" spans="1:20" ht="39.75" customHeight="1">
      <c r="A5" s="185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185"/>
      <c r="L5" s="185"/>
      <c r="M5" s="185"/>
      <c r="N5" s="185"/>
      <c r="O5" s="185"/>
      <c r="P5" s="185"/>
      <c r="Q5" s="185"/>
      <c r="R5" s="185"/>
      <c r="S5" s="185"/>
      <c r="T5" s="185"/>
    </row>
    <row r="6" spans="1:20" ht="19.5" customHeight="1">
      <c r="A6" s="186"/>
      <c r="B6" s="187"/>
      <c r="C6" s="187"/>
      <c r="D6" s="187"/>
      <c r="E6" s="187"/>
      <c r="F6" s="187"/>
      <c r="G6" s="187"/>
      <c r="H6" s="187"/>
      <c r="I6" s="187"/>
      <c r="J6" s="187"/>
      <c r="K6" s="186"/>
      <c r="L6" s="186"/>
      <c r="M6" s="186"/>
      <c r="N6" s="186"/>
      <c r="O6" s="186"/>
      <c r="P6" s="186"/>
      <c r="Q6" s="186"/>
      <c r="R6" s="186"/>
      <c r="S6" s="186"/>
      <c r="T6" s="186"/>
    </row>
    <row r="7" spans="1:20" ht="39.75" customHeight="1">
      <c r="A7" s="186"/>
      <c r="B7" s="188" t="s">
        <v>7</v>
      </c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</row>
    <row r="8" spans="1:20" ht="39.75" customHeight="1">
      <c r="A8" s="189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189"/>
      <c r="L8" s="189"/>
      <c r="M8" s="189"/>
      <c r="N8" s="189"/>
      <c r="O8" s="189"/>
      <c r="P8" s="189"/>
      <c r="Q8" s="189"/>
      <c r="R8" s="189"/>
      <c r="S8" s="189"/>
      <c r="T8" s="189"/>
    </row>
    <row r="9" spans="1:20" ht="30" customHeight="1">
      <c r="A9" s="189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189"/>
      <c r="L9" s="189"/>
      <c r="M9" s="189"/>
      <c r="N9" s="189"/>
      <c r="O9" s="189"/>
      <c r="P9" s="189"/>
      <c r="Q9" s="189"/>
      <c r="R9" s="189"/>
      <c r="S9" s="189"/>
      <c r="T9" s="189"/>
    </row>
    <row r="10" spans="1:20" ht="30" customHeight="1">
      <c r="A10" s="189"/>
      <c r="B10" s="359"/>
      <c r="C10" s="363"/>
      <c r="D10" s="363"/>
      <c r="E10" s="363"/>
      <c r="F10" s="363"/>
      <c r="G10" s="363"/>
      <c r="H10" s="190" t="s">
        <v>17</v>
      </c>
      <c r="I10" s="190" t="s">
        <v>18</v>
      </c>
      <c r="J10" s="191" t="s">
        <v>19</v>
      </c>
      <c r="K10" s="189"/>
      <c r="L10" s="189"/>
      <c r="M10" s="189"/>
      <c r="N10" s="189"/>
      <c r="O10" s="189"/>
      <c r="P10" s="189"/>
      <c r="Q10" s="189"/>
      <c r="R10" s="189"/>
      <c r="S10" s="189"/>
      <c r="T10" s="189"/>
    </row>
    <row r="11" spans="1:20" ht="30" customHeight="1">
      <c r="A11" s="189"/>
      <c r="B11" s="192" t="s">
        <v>64</v>
      </c>
      <c r="C11" s="192" t="s">
        <v>65</v>
      </c>
      <c r="D11" s="193">
        <v>486</v>
      </c>
      <c r="E11" s="194">
        <v>107</v>
      </c>
      <c r="F11" s="195">
        <v>0</v>
      </c>
      <c r="G11" s="196">
        <v>0</v>
      </c>
      <c r="H11" s="197">
        <v>637</v>
      </c>
      <c r="I11" s="198">
        <v>871</v>
      </c>
      <c r="J11" s="199">
        <f>H11+I11</f>
        <v>1508</v>
      </c>
      <c r="K11" s="189"/>
      <c r="L11" s="189"/>
      <c r="M11" s="189"/>
      <c r="N11" s="189"/>
      <c r="O11" s="189"/>
      <c r="P11" s="189"/>
      <c r="Q11" s="189"/>
      <c r="R11" s="189"/>
      <c r="S11" s="189"/>
      <c r="T11" s="189"/>
    </row>
    <row r="12" spans="1:20" ht="30" customHeight="1">
      <c r="A12" s="189"/>
      <c r="B12" s="358" t="s">
        <v>19</v>
      </c>
      <c r="C12" s="359"/>
      <c r="D12" s="200">
        <f t="shared" ref="D12:J12" si="0">SUM(D11:D11)</f>
        <v>486</v>
      </c>
      <c r="E12" s="200">
        <f t="shared" si="0"/>
        <v>107</v>
      </c>
      <c r="F12" s="200">
        <f t="shared" si="0"/>
        <v>0</v>
      </c>
      <c r="G12" s="200">
        <f t="shared" si="0"/>
        <v>0</v>
      </c>
      <c r="H12" s="200">
        <f t="shared" si="0"/>
        <v>637</v>
      </c>
      <c r="I12" s="200">
        <f t="shared" si="0"/>
        <v>871</v>
      </c>
      <c r="J12" s="201">
        <f t="shared" si="0"/>
        <v>1508</v>
      </c>
      <c r="K12" s="189"/>
      <c r="L12" s="189"/>
      <c r="M12" s="189"/>
      <c r="N12" s="189"/>
      <c r="O12" s="189"/>
      <c r="P12" s="189"/>
      <c r="Q12" s="189"/>
      <c r="R12" s="189"/>
      <c r="S12" s="189"/>
      <c r="T12" s="189"/>
    </row>
    <row r="13" spans="1:20" ht="30" customHeight="1">
      <c r="A13" s="189"/>
      <c r="B13" s="360"/>
      <c r="C13" s="360"/>
      <c r="D13" s="360"/>
      <c r="E13" s="360"/>
      <c r="F13" s="360"/>
      <c r="G13" s="360"/>
      <c r="H13" s="360"/>
      <c r="I13" s="360"/>
      <c r="J13" s="360"/>
      <c r="K13" s="189"/>
      <c r="L13" s="189"/>
      <c r="M13" s="189"/>
      <c r="N13" s="189"/>
      <c r="O13" s="189"/>
      <c r="P13" s="189"/>
      <c r="Q13" s="189"/>
      <c r="R13" s="189"/>
      <c r="S13" s="189"/>
      <c r="T13" s="189"/>
    </row>
    <row r="14" spans="1:20" ht="30" customHeight="1">
      <c r="A14" s="189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189"/>
      <c r="L14" s="189"/>
      <c r="M14" s="189"/>
      <c r="N14" s="189"/>
      <c r="O14" s="189"/>
      <c r="P14" s="189"/>
      <c r="Q14" s="189"/>
      <c r="R14" s="189"/>
      <c r="S14" s="189"/>
      <c r="T14" s="189"/>
    </row>
    <row r="15" spans="1:20" ht="39.75" customHeight="1">
      <c r="A15" s="189"/>
      <c r="B15" s="358" t="s">
        <v>105</v>
      </c>
      <c r="C15" s="359"/>
      <c r="D15" s="190" t="s">
        <v>106</v>
      </c>
      <c r="E15" s="362" t="s">
        <v>107</v>
      </c>
      <c r="F15" s="358"/>
      <c r="G15" s="358"/>
      <c r="H15" s="358"/>
      <c r="I15" s="358"/>
      <c r="J15" s="358"/>
      <c r="K15" s="189"/>
      <c r="L15" s="189"/>
      <c r="M15" s="189"/>
      <c r="N15" s="189"/>
      <c r="O15" s="189"/>
      <c r="P15" s="189"/>
      <c r="Q15" s="189"/>
      <c r="R15" s="189"/>
      <c r="S15" s="189"/>
      <c r="T15" s="189"/>
    </row>
    <row r="16" spans="1:20" ht="30" customHeight="1">
      <c r="A16" s="189"/>
      <c r="B16" s="352" t="s">
        <v>79</v>
      </c>
      <c r="C16" s="353"/>
      <c r="D16" s="202">
        <v>910.08</v>
      </c>
      <c r="E16" s="354" t="s">
        <v>108</v>
      </c>
      <c r="F16" s="355"/>
      <c r="G16" s="355"/>
      <c r="H16" s="355"/>
      <c r="I16" s="355"/>
      <c r="J16" s="355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20" ht="30" customHeight="1">
      <c r="A17" s="189"/>
      <c r="B17" s="352" t="s">
        <v>80</v>
      </c>
      <c r="C17" s="353"/>
      <c r="D17" s="202">
        <v>719.62</v>
      </c>
      <c r="E17" s="354" t="s">
        <v>109</v>
      </c>
      <c r="F17" s="355"/>
      <c r="G17" s="355"/>
      <c r="H17" s="355"/>
      <c r="I17" s="355"/>
      <c r="J17" s="355"/>
      <c r="K17" s="189"/>
      <c r="L17" s="189"/>
      <c r="M17" s="189"/>
      <c r="N17" s="189"/>
      <c r="O17" s="189"/>
      <c r="P17" s="189"/>
      <c r="Q17" s="189"/>
      <c r="R17" s="189"/>
      <c r="S17" s="189"/>
      <c r="T17" s="189"/>
    </row>
    <row r="18" spans="1:20" ht="30" customHeight="1">
      <c r="A18" s="189"/>
      <c r="B18" s="352" t="s">
        <v>81</v>
      </c>
      <c r="C18" s="353"/>
      <c r="D18" s="298">
        <f>VALOR_NORMA_JE_por_UO!$E$34</f>
        <v>0</v>
      </c>
      <c r="E18" s="357" t="s">
        <v>115</v>
      </c>
      <c r="F18" s="355"/>
      <c r="G18" s="355"/>
      <c r="H18" s="355"/>
      <c r="I18" s="355"/>
      <c r="J18" s="355"/>
      <c r="K18" s="189"/>
      <c r="L18" s="189"/>
      <c r="M18" s="189"/>
      <c r="N18" s="189"/>
      <c r="O18" s="189"/>
      <c r="P18" s="189"/>
      <c r="Q18" s="189"/>
      <c r="R18" s="189"/>
      <c r="S18" s="189"/>
      <c r="T18" s="189"/>
    </row>
    <row r="19" spans="1:20" ht="30" customHeight="1">
      <c r="A19" s="189"/>
      <c r="B19" s="352" t="s">
        <v>82</v>
      </c>
      <c r="C19" s="353"/>
      <c r="D19" s="203" t="s">
        <v>110</v>
      </c>
      <c r="E19" s="354" t="s">
        <v>111</v>
      </c>
      <c r="F19" s="355"/>
      <c r="G19" s="355"/>
      <c r="H19" s="355"/>
      <c r="I19" s="355"/>
      <c r="J19" s="355"/>
      <c r="K19" s="189"/>
      <c r="L19" s="189"/>
      <c r="M19" s="189"/>
      <c r="N19" s="189"/>
      <c r="O19" s="189"/>
      <c r="P19" s="189"/>
      <c r="Q19" s="189"/>
      <c r="R19" s="189"/>
      <c r="S19" s="189"/>
      <c r="T19" s="189"/>
    </row>
    <row r="20" spans="1:20" ht="30" customHeight="1">
      <c r="A20" s="189"/>
      <c r="B20" s="352" t="s">
        <v>112</v>
      </c>
      <c r="C20" s="353"/>
      <c r="D20" s="202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189"/>
      <c r="L20" s="189"/>
      <c r="M20" s="189"/>
      <c r="N20" s="189"/>
      <c r="O20" s="189"/>
      <c r="P20" s="189"/>
      <c r="Q20" s="189"/>
      <c r="R20" s="189"/>
      <c r="S20" s="189"/>
      <c r="T20" s="189"/>
    </row>
    <row r="22" spans="1:20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204"/>
      <c r="B1" s="204" t="s">
        <v>0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</row>
    <row r="2" spans="1:20" ht="30" customHeight="1">
      <c r="A2" s="204"/>
      <c r="B2" s="204" t="s">
        <v>1</v>
      </c>
      <c r="C2" s="205" t="s">
        <v>2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</row>
    <row r="3" spans="1:20" ht="30" customHeight="1">
      <c r="A3" s="204"/>
      <c r="B3" s="204" t="s">
        <v>3</v>
      </c>
      <c r="C3" s="206" t="s">
        <v>67</v>
      </c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</row>
    <row r="4" spans="1:20" ht="30" customHeight="1">
      <c r="A4" s="204"/>
      <c r="B4" s="204" t="s">
        <v>5</v>
      </c>
      <c r="C4" s="207" t="s">
        <v>102</v>
      </c>
      <c r="D4" s="208" t="s">
        <v>103</v>
      </c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</row>
    <row r="5" spans="1:20" ht="39.75" customHeight="1">
      <c r="A5" s="209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209"/>
      <c r="L5" s="209"/>
      <c r="M5" s="209"/>
      <c r="N5" s="209"/>
      <c r="O5" s="209"/>
      <c r="P5" s="209"/>
      <c r="Q5" s="209"/>
      <c r="R5" s="209"/>
      <c r="S5" s="209"/>
      <c r="T5" s="209"/>
    </row>
    <row r="6" spans="1:20" ht="19.5" customHeight="1">
      <c r="A6" s="210"/>
      <c r="B6" s="211"/>
      <c r="C6" s="211"/>
      <c r="D6" s="211"/>
      <c r="E6" s="211"/>
      <c r="F6" s="211"/>
      <c r="G6" s="211"/>
      <c r="H6" s="211"/>
      <c r="I6" s="211"/>
      <c r="J6" s="211"/>
      <c r="K6" s="210"/>
      <c r="L6" s="210"/>
      <c r="M6" s="210"/>
      <c r="N6" s="210"/>
      <c r="O6" s="210"/>
      <c r="P6" s="210"/>
      <c r="Q6" s="210"/>
      <c r="R6" s="210"/>
      <c r="S6" s="210"/>
      <c r="T6" s="210"/>
    </row>
    <row r="7" spans="1:20" ht="39.75" customHeight="1">
      <c r="A7" s="210"/>
      <c r="B7" s="212" t="s">
        <v>7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</row>
    <row r="8" spans="1:20" ht="39.75" customHeight="1">
      <c r="A8" s="213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213"/>
      <c r="L8" s="213"/>
      <c r="M8" s="213"/>
      <c r="N8" s="213"/>
      <c r="O8" s="213"/>
      <c r="P8" s="213"/>
      <c r="Q8" s="213"/>
      <c r="R8" s="213"/>
      <c r="S8" s="213"/>
      <c r="T8" s="213"/>
    </row>
    <row r="9" spans="1:20" ht="30" customHeight="1">
      <c r="A9" s="213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213"/>
      <c r="L9" s="213"/>
      <c r="M9" s="213"/>
      <c r="N9" s="213"/>
      <c r="O9" s="213"/>
      <c r="P9" s="213"/>
      <c r="Q9" s="213"/>
      <c r="R9" s="213"/>
      <c r="S9" s="213"/>
      <c r="T9" s="213"/>
    </row>
    <row r="10" spans="1:20" ht="30" customHeight="1">
      <c r="A10" s="213"/>
      <c r="B10" s="359"/>
      <c r="C10" s="363"/>
      <c r="D10" s="363"/>
      <c r="E10" s="363"/>
      <c r="F10" s="363"/>
      <c r="G10" s="363"/>
      <c r="H10" s="214" t="s">
        <v>17</v>
      </c>
      <c r="I10" s="214" t="s">
        <v>18</v>
      </c>
      <c r="J10" s="215" t="s">
        <v>19</v>
      </c>
      <c r="K10" s="213"/>
      <c r="L10" s="213"/>
      <c r="M10" s="213"/>
      <c r="N10" s="213"/>
      <c r="O10" s="213"/>
      <c r="P10" s="213"/>
      <c r="Q10" s="213"/>
      <c r="R10" s="213"/>
      <c r="S10" s="213"/>
      <c r="T10" s="213"/>
    </row>
    <row r="11" spans="1:20" ht="30" customHeight="1">
      <c r="A11" s="213"/>
      <c r="B11" s="216" t="s">
        <v>66</v>
      </c>
      <c r="C11" s="216" t="s">
        <v>67</v>
      </c>
      <c r="D11" s="217">
        <v>1999</v>
      </c>
      <c r="E11" s="218">
        <v>362</v>
      </c>
      <c r="F11" s="219">
        <v>233</v>
      </c>
      <c r="G11" s="220">
        <v>0</v>
      </c>
      <c r="H11" s="221">
        <v>2739</v>
      </c>
      <c r="I11" s="222">
        <v>3205</v>
      </c>
      <c r="J11" s="223">
        <f>H11+I11</f>
        <v>5944</v>
      </c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0" ht="30" customHeight="1">
      <c r="A12" s="213"/>
      <c r="B12" s="358" t="s">
        <v>19</v>
      </c>
      <c r="C12" s="359"/>
      <c r="D12" s="224">
        <f t="shared" ref="D12:J12" si="0">SUM(D11:D11)</f>
        <v>1999</v>
      </c>
      <c r="E12" s="224">
        <f t="shared" si="0"/>
        <v>362</v>
      </c>
      <c r="F12" s="224">
        <f t="shared" si="0"/>
        <v>233</v>
      </c>
      <c r="G12" s="224">
        <f t="shared" si="0"/>
        <v>0</v>
      </c>
      <c r="H12" s="224">
        <f t="shared" si="0"/>
        <v>2739</v>
      </c>
      <c r="I12" s="224">
        <f t="shared" si="0"/>
        <v>3205</v>
      </c>
      <c r="J12" s="225">
        <f t="shared" si="0"/>
        <v>5944</v>
      </c>
      <c r="K12" s="213"/>
      <c r="L12" s="213"/>
      <c r="M12" s="213"/>
      <c r="N12" s="213"/>
      <c r="O12" s="213"/>
      <c r="P12" s="213"/>
      <c r="Q12" s="213"/>
      <c r="R12" s="213"/>
      <c r="S12" s="213"/>
      <c r="T12" s="213"/>
    </row>
    <row r="13" spans="1:20" ht="30" customHeight="1">
      <c r="A13" s="213"/>
      <c r="B13" s="360"/>
      <c r="C13" s="360"/>
      <c r="D13" s="360"/>
      <c r="E13" s="360"/>
      <c r="F13" s="360"/>
      <c r="G13" s="360"/>
      <c r="H13" s="360"/>
      <c r="I13" s="360"/>
      <c r="J13" s="360"/>
      <c r="K13" s="213"/>
      <c r="L13" s="213"/>
      <c r="M13" s="213"/>
      <c r="N13" s="213"/>
      <c r="O13" s="213"/>
      <c r="P13" s="213"/>
      <c r="Q13" s="213"/>
      <c r="R13" s="213"/>
      <c r="S13" s="213"/>
      <c r="T13" s="213"/>
    </row>
    <row r="14" spans="1:20" ht="30" customHeight="1">
      <c r="A14" s="213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213"/>
      <c r="L14" s="213"/>
      <c r="M14" s="213"/>
      <c r="N14" s="213"/>
      <c r="O14" s="213"/>
      <c r="P14" s="213"/>
      <c r="Q14" s="213"/>
      <c r="R14" s="213"/>
      <c r="S14" s="213"/>
      <c r="T14" s="213"/>
    </row>
    <row r="15" spans="1:20" ht="39.75" customHeight="1">
      <c r="A15" s="213"/>
      <c r="B15" s="358" t="s">
        <v>105</v>
      </c>
      <c r="C15" s="359"/>
      <c r="D15" s="214" t="s">
        <v>106</v>
      </c>
      <c r="E15" s="362" t="s">
        <v>107</v>
      </c>
      <c r="F15" s="358"/>
      <c r="G15" s="358"/>
      <c r="H15" s="358"/>
      <c r="I15" s="358"/>
      <c r="J15" s="358"/>
      <c r="K15" s="213"/>
      <c r="L15" s="213"/>
      <c r="M15" s="213"/>
      <c r="N15" s="213"/>
      <c r="O15" s="213"/>
      <c r="P15" s="213"/>
      <c r="Q15" s="213"/>
      <c r="R15" s="213"/>
      <c r="S15" s="213"/>
      <c r="T15" s="213"/>
    </row>
    <row r="16" spans="1:20" ht="30" customHeight="1">
      <c r="A16" s="213"/>
      <c r="B16" s="352" t="s">
        <v>79</v>
      </c>
      <c r="C16" s="353"/>
      <c r="D16" s="226">
        <v>910.08</v>
      </c>
      <c r="E16" s="354" t="s">
        <v>108</v>
      </c>
      <c r="F16" s="355"/>
      <c r="G16" s="355"/>
      <c r="H16" s="355"/>
      <c r="I16" s="355"/>
      <c r="J16" s="355"/>
      <c r="K16" s="213"/>
      <c r="L16" s="213"/>
      <c r="M16" s="213"/>
      <c r="N16" s="213"/>
      <c r="O16" s="213"/>
      <c r="P16" s="213"/>
      <c r="Q16" s="213"/>
      <c r="R16" s="213"/>
      <c r="S16" s="213"/>
      <c r="T16" s="213"/>
    </row>
    <row r="17" spans="1:20" ht="30" customHeight="1">
      <c r="A17" s="213"/>
      <c r="B17" s="352" t="s">
        <v>80</v>
      </c>
      <c r="C17" s="353"/>
      <c r="D17" s="226">
        <v>719.62</v>
      </c>
      <c r="E17" s="354" t="s">
        <v>109</v>
      </c>
      <c r="F17" s="355"/>
      <c r="G17" s="355"/>
      <c r="H17" s="355"/>
      <c r="I17" s="355"/>
      <c r="J17" s="355"/>
      <c r="K17" s="213"/>
      <c r="L17" s="213"/>
      <c r="M17" s="213"/>
      <c r="N17" s="213"/>
      <c r="O17" s="213"/>
      <c r="P17" s="213"/>
      <c r="Q17" s="213"/>
      <c r="R17" s="213"/>
      <c r="S17" s="213"/>
      <c r="T17" s="213"/>
    </row>
    <row r="18" spans="1:20" ht="30" customHeight="1">
      <c r="A18" s="213"/>
      <c r="B18" s="352" t="s">
        <v>81</v>
      </c>
      <c r="C18" s="353"/>
      <c r="D18" s="298">
        <f>VALOR_NORMA_JE_por_UO!$E$35</f>
        <v>201.93274141630897</v>
      </c>
      <c r="E18" s="357" t="s">
        <v>115</v>
      </c>
      <c r="F18" s="355"/>
      <c r="G18" s="355"/>
      <c r="H18" s="355"/>
      <c r="I18" s="355"/>
      <c r="J18" s="355"/>
      <c r="K18" s="213"/>
      <c r="L18" s="213"/>
      <c r="M18" s="213"/>
      <c r="N18" s="213"/>
      <c r="O18" s="213"/>
      <c r="P18" s="213"/>
      <c r="Q18" s="213"/>
      <c r="R18" s="213"/>
      <c r="S18" s="213"/>
      <c r="T18" s="213"/>
    </row>
    <row r="19" spans="1:20" ht="30" customHeight="1">
      <c r="A19" s="213"/>
      <c r="B19" s="352" t="s">
        <v>82</v>
      </c>
      <c r="C19" s="353"/>
      <c r="D19" s="227" t="s">
        <v>110</v>
      </c>
      <c r="E19" s="354" t="s">
        <v>111</v>
      </c>
      <c r="F19" s="355"/>
      <c r="G19" s="355"/>
      <c r="H19" s="355"/>
      <c r="I19" s="355"/>
      <c r="J19" s="355"/>
      <c r="K19" s="213"/>
      <c r="L19" s="213"/>
      <c r="M19" s="213"/>
      <c r="N19" s="213"/>
      <c r="O19" s="213"/>
      <c r="P19" s="213"/>
      <c r="Q19" s="213"/>
      <c r="R19" s="213"/>
      <c r="S19" s="213"/>
      <c r="T19" s="213"/>
    </row>
    <row r="20" spans="1:20" ht="30" customHeight="1">
      <c r="A20" s="213"/>
      <c r="B20" s="352" t="s">
        <v>112</v>
      </c>
      <c r="C20" s="353"/>
      <c r="D20" s="226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213"/>
      <c r="L20" s="213"/>
      <c r="M20" s="213"/>
      <c r="N20" s="213"/>
      <c r="O20" s="213"/>
      <c r="P20" s="213"/>
      <c r="Q20" s="213"/>
      <c r="R20" s="213"/>
      <c r="S20" s="213"/>
      <c r="T20" s="213"/>
    </row>
    <row r="22" spans="1:20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228"/>
      <c r="B1" s="228" t="s">
        <v>0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</row>
    <row r="2" spans="1:20" ht="30" customHeight="1">
      <c r="A2" s="228"/>
      <c r="B2" s="228" t="s">
        <v>1</v>
      </c>
      <c r="C2" s="229" t="s">
        <v>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</row>
    <row r="3" spans="1:20" ht="30" customHeight="1">
      <c r="A3" s="228"/>
      <c r="B3" s="228" t="s">
        <v>3</v>
      </c>
      <c r="C3" s="230" t="s">
        <v>69</v>
      </c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</row>
    <row r="4" spans="1:20" ht="30" customHeight="1">
      <c r="A4" s="228"/>
      <c r="B4" s="228" t="s">
        <v>5</v>
      </c>
      <c r="C4" s="231" t="s">
        <v>102</v>
      </c>
      <c r="D4" s="232" t="s">
        <v>103</v>
      </c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</row>
    <row r="5" spans="1:20" ht="39.75" customHeight="1">
      <c r="A5" s="233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233"/>
      <c r="L5" s="233"/>
      <c r="M5" s="233"/>
      <c r="N5" s="233"/>
      <c r="O5" s="233"/>
      <c r="P5" s="233"/>
      <c r="Q5" s="233"/>
      <c r="R5" s="233"/>
      <c r="S5" s="233"/>
      <c r="T5" s="233"/>
    </row>
    <row r="6" spans="1:20" ht="19.5" customHeight="1">
      <c r="A6" s="234"/>
      <c r="B6" s="235"/>
      <c r="C6" s="235"/>
      <c r="D6" s="235"/>
      <c r="E6" s="235"/>
      <c r="F6" s="235"/>
      <c r="G6" s="235"/>
      <c r="H6" s="235"/>
      <c r="I6" s="235"/>
      <c r="J6" s="235"/>
      <c r="K6" s="234"/>
      <c r="L6" s="234"/>
      <c r="M6" s="234"/>
      <c r="N6" s="234"/>
      <c r="O6" s="234"/>
      <c r="P6" s="234"/>
      <c r="Q6" s="234"/>
      <c r="R6" s="234"/>
      <c r="S6" s="234"/>
      <c r="T6" s="234"/>
    </row>
    <row r="7" spans="1:20" ht="39.75" customHeight="1">
      <c r="A7" s="234"/>
      <c r="B7" s="236" t="s">
        <v>7</v>
      </c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</row>
    <row r="8" spans="1:20" ht="39.75" customHeight="1">
      <c r="A8" s="237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237"/>
      <c r="L8" s="237"/>
      <c r="M8" s="237"/>
      <c r="N8" s="237"/>
      <c r="O8" s="237"/>
      <c r="P8" s="237"/>
      <c r="Q8" s="237"/>
      <c r="R8" s="237"/>
      <c r="S8" s="237"/>
      <c r="T8" s="237"/>
    </row>
    <row r="9" spans="1:20" ht="30" customHeight="1">
      <c r="A9" s="237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237"/>
      <c r="L9" s="237"/>
      <c r="M9" s="237"/>
      <c r="N9" s="237"/>
      <c r="O9" s="237"/>
      <c r="P9" s="237"/>
      <c r="Q9" s="237"/>
      <c r="R9" s="237"/>
      <c r="S9" s="237"/>
      <c r="T9" s="237"/>
    </row>
    <row r="10" spans="1:20" ht="30" customHeight="1">
      <c r="A10" s="237"/>
      <c r="B10" s="359"/>
      <c r="C10" s="363"/>
      <c r="D10" s="363"/>
      <c r="E10" s="363"/>
      <c r="F10" s="363"/>
      <c r="G10" s="363"/>
      <c r="H10" s="238" t="s">
        <v>17</v>
      </c>
      <c r="I10" s="238" t="s">
        <v>18</v>
      </c>
      <c r="J10" s="239" t="s">
        <v>19</v>
      </c>
      <c r="K10" s="237"/>
      <c r="L10" s="237"/>
      <c r="M10" s="237"/>
      <c r="N10" s="237"/>
      <c r="O10" s="237"/>
      <c r="P10" s="237"/>
      <c r="Q10" s="237"/>
      <c r="R10" s="237"/>
      <c r="S10" s="237"/>
      <c r="T10" s="237"/>
    </row>
    <row r="11" spans="1:20" ht="30" customHeight="1">
      <c r="A11" s="237"/>
      <c r="B11" s="240" t="s">
        <v>68</v>
      </c>
      <c r="C11" s="240" t="s">
        <v>69</v>
      </c>
      <c r="D11" s="241">
        <v>258</v>
      </c>
      <c r="E11" s="242">
        <v>46</v>
      </c>
      <c r="F11" s="243">
        <v>12</v>
      </c>
      <c r="G11" s="244">
        <v>0</v>
      </c>
      <c r="H11" s="245">
        <v>270</v>
      </c>
      <c r="I11" s="246">
        <v>373</v>
      </c>
      <c r="J11" s="247">
        <f>H11+I11</f>
        <v>643</v>
      </c>
      <c r="K11" s="237"/>
      <c r="L11" s="237"/>
      <c r="M11" s="237"/>
      <c r="N11" s="237"/>
      <c r="O11" s="237"/>
      <c r="P11" s="237"/>
      <c r="Q11" s="237"/>
      <c r="R11" s="237"/>
      <c r="S11" s="237"/>
      <c r="T11" s="237"/>
    </row>
    <row r="12" spans="1:20" ht="30" customHeight="1">
      <c r="A12" s="237"/>
      <c r="B12" s="358" t="s">
        <v>19</v>
      </c>
      <c r="C12" s="359"/>
      <c r="D12" s="248">
        <f t="shared" ref="D12:J12" si="0">SUM(D11:D11)</f>
        <v>258</v>
      </c>
      <c r="E12" s="248">
        <f t="shared" si="0"/>
        <v>46</v>
      </c>
      <c r="F12" s="248">
        <f t="shared" si="0"/>
        <v>12</v>
      </c>
      <c r="G12" s="248">
        <f t="shared" si="0"/>
        <v>0</v>
      </c>
      <c r="H12" s="248">
        <f t="shared" si="0"/>
        <v>270</v>
      </c>
      <c r="I12" s="248">
        <f t="shared" si="0"/>
        <v>373</v>
      </c>
      <c r="J12" s="249">
        <f t="shared" si="0"/>
        <v>643</v>
      </c>
      <c r="K12" s="237"/>
      <c r="L12" s="237"/>
      <c r="M12" s="237"/>
      <c r="N12" s="237"/>
      <c r="O12" s="237"/>
      <c r="P12" s="237"/>
      <c r="Q12" s="237"/>
      <c r="R12" s="237"/>
      <c r="S12" s="237"/>
      <c r="T12" s="237"/>
    </row>
    <row r="13" spans="1:20" ht="30" customHeight="1">
      <c r="A13" s="237"/>
      <c r="B13" s="360"/>
      <c r="C13" s="360"/>
      <c r="D13" s="360"/>
      <c r="E13" s="360"/>
      <c r="F13" s="360"/>
      <c r="G13" s="360"/>
      <c r="H13" s="360"/>
      <c r="I13" s="360"/>
      <c r="J13" s="360"/>
      <c r="K13" s="237"/>
      <c r="L13" s="237"/>
      <c r="M13" s="237"/>
      <c r="N13" s="237"/>
      <c r="O13" s="237"/>
      <c r="P13" s="237"/>
      <c r="Q13" s="237"/>
      <c r="R13" s="237"/>
      <c r="S13" s="237"/>
      <c r="T13" s="237"/>
    </row>
    <row r="14" spans="1:20" ht="30" customHeight="1">
      <c r="A14" s="237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237"/>
      <c r="L14" s="237"/>
      <c r="M14" s="237"/>
      <c r="N14" s="237"/>
      <c r="O14" s="237"/>
      <c r="P14" s="237"/>
      <c r="Q14" s="237"/>
      <c r="R14" s="237"/>
      <c r="S14" s="237"/>
      <c r="T14" s="237"/>
    </row>
    <row r="15" spans="1:20" ht="39.75" customHeight="1">
      <c r="A15" s="237"/>
      <c r="B15" s="358" t="s">
        <v>105</v>
      </c>
      <c r="C15" s="359"/>
      <c r="D15" s="238" t="s">
        <v>106</v>
      </c>
      <c r="E15" s="362" t="s">
        <v>107</v>
      </c>
      <c r="F15" s="358"/>
      <c r="G15" s="358"/>
      <c r="H15" s="358"/>
      <c r="I15" s="358"/>
      <c r="J15" s="358"/>
      <c r="K15" s="237"/>
      <c r="L15" s="237"/>
      <c r="M15" s="237"/>
      <c r="N15" s="237"/>
      <c r="O15" s="237"/>
      <c r="P15" s="237"/>
      <c r="Q15" s="237"/>
      <c r="R15" s="237"/>
      <c r="S15" s="237"/>
      <c r="T15" s="237"/>
    </row>
    <row r="16" spans="1:20" ht="30" customHeight="1">
      <c r="A16" s="237"/>
      <c r="B16" s="352" t="s">
        <v>79</v>
      </c>
      <c r="C16" s="353"/>
      <c r="D16" s="250">
        <v>910.08</v>
      </c>
      <c r="E16" s="354" t="s">
        <v>108</v>
      </c>
      <c r="F16" s="355"/>
      <c r="G16" s="355"/>
      <c r="H16" s="355"/>
      <c r="I16" s="355"/>
      <c r="J16" s="355"/>
      <c r="K16" s="237"/>
      <c r="L16" s="237"/>
      <c r="M16" s="237"/>
      <c r="N16" s="237"/>
      <c r="O16" s="237"/>
      <c r="P16" s="237"/>
      <c r="Q16" s="237"/>
      <c r="R16" s="237"/>
      <c r="S16" s="237"/>
      <c r="T16" s="237"/>
    </row>
    <row r="17" spans="1:20" ht="30" customHeight="1">
      <c r="A17" s="237"/>
      <c r="B17" s="352" t="s">
        <v>80</v>
      </c>
      <c r="C17" s="353"/>
      <c r="D17" s="250">
        <v>719.62</v>
      </c>
      <c r="E17" s="354" t="s">
        <v>109</v>
      </c>
      <c r="F17" s="355"/>
      <c r="G17" s="355"/>
      <c r="H17" s="355"/>
      <c r="I17" s="355"/>
      <c r="J17" s="355"/>
      <c r="K17" s="237"/>
      <c r="L17" s="237"/>
      <c r="M17" s="237"/>
      <c r="N17" s="237"/>
      <c r="O17" s="237"/>
      <c r="P17" s="237"/>
      <c r="Q17" s="237"/>
      <c r="R17" s="237"/>
      <c r="S17" s="237"/>
      <c r="T17" s="237"/>
    </row>
    <row r="18" spans="1:20" ht="30" customHeight="1">
      <c r="A18" s="237"/>
      <c r="B18" s="352" t="s">
        <v>81</v>
      </c>
      <c r="C18" s="353"/>
      <c r="D18" s="298">
        <f>VALOR_NORMA_JE_por_UO!$E$36</f>
        <v>194.108125</v>
      </c>
      <c r="E18" s="357" t="s">
        <v>115</v>
      </c>
      <c r="F18" s="355"/>
      <c r="G18" s="355"/>
      <c r="H18" s="355"/>
      <c r="I18" s="355"/>
      <c r="J18" s="355"/>
      <c r="K18" s="237"/>
      <c r="L18" s="237"/>
      <c r="M18" s="237"/>
      <c r="N18" s="237"/>
      <c r="O18" s="237"/>
      <c r="P18" s="237"/>
      <c r="Q18" s="237"/>
      <c r="R18" s="237"/>
      <c r="S18" s="237"/>
      <c r="T18" s="237"/>
    </row>
    <row r="19" spans="1:20" ht="30" customHeight="1">
      <c r="A19" s="237"/>
      <c r="B19" s="352" t="s">
        <v>82</v>
      </c>
      <c r="C19" s="353"/>
      <c r="D19" s="251" t="s">
        <v>110</v>
      </c>
      <c r="E19" s="354" t="s">
        <v>111</v>
      </c>
      <c r="F19" s="355"/>
      <c r="G19" s="355"/>
      <c r="H19" s="355"/>
      <c r="I19" s="355"/>
      <c r="J19" s="355"/>
      <c r="K19" s="237"/>
      <c r="L19" s="237"/>
      <c r="M19" s="237"/>
      <c r="N19" s="237"/>
      <c r="O19" s="237"/>
      <c r="P19" s="237"/>
      <c r="Q19" s="237"/>
      <c r="R19" s="237"/>
      <c r="S19" s="237"/>
      <c r="T19" s="237"/>
    </row>
    <row r="20" spans="1:20" ht="30" customHeight="1">
      <c r="A20" s="237"/>
      <c r="B20" s="352" t="s">
        <v>112</v>
      </c>
      <c r="C20" s="353"/>
      <c r="D20" s="25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237"/>
      <c r="L20" s="237"/>
      <c r="M20" s="237"/>
      <c r="N20" s="237"/>
      <c r="O20" s="237"/>
      <c r="P20" s="237"/>
      <c r="Q20" s="237"/>
      <c r="R20" s="237"/>
      <c r="S20" s="237"/>
      <c r="T20" s="237"/>
    </row>
    <row r="22" spans="1:20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showGridLines="0" workbookViewId="0">
      <selection activeCell="K12" sqref="K12"/>
    </sheetView>
  </sheetViews>
  <sheetFormatPr defaultRowHeight="12.75"/>
  <cols>
    <col min="1" max="2" width="20.7109375" style="65" customWidth="1"/>
    <col min="3" max="3" width="30.7109375" style="65" customWidth="1"/>
    <col min="4" max="4" width="30.7109375" style="302" customWidth="1"/>
    <col min="5" max="5" width="30.7109375" style="65" customWidth="1"/>
    <col min="6" max="6" width="9.140625" style="65"/>
    <col min="7" max="7" width="11.28515625" style="65" hidden="1" customWidth="1"/>
    <col min="8" max="8" width="0" style="65" hidden="1" customWidth="1"/>
    <col min="9" max="16384" width="9.140625" style="65"/>
  </cols>
  <sheetData>
    <row r="1" spans="1:8" s="4" customFormat="1" ht="30" customHeight="1">
      <c r="A1" s="4" t="s">
        <v>0</v>
      </c>
      <c r="D1" s="300"/>
      <c r="F1" s="281"/>
    </row>
    <row r="2" spans="1:8" s="4" customFormat="1" ht="30" customHeight="1">
      <c r="A2" s="348" t="s">
        <v>1</v>
      </c>
      <c r="B2" s="348"/>
      <c r="C2" s="348" t="s">
        <v>93</v>
      </c>
      <c r="D2" s="348"/>
      <c r="E2" s="348"/>
      <c r="F2" s="281"/>
    </row>
    <row r="3" spans="1:8" s="4" customFormat="1" ht="30" customHeight="1">
      <c r="A3" s="348" t="s">
        <v>3</v>
      </c>
      <c r="B3" s="348"/>
      <c r="D3" s="300"/>
      <c r="F3" s="281"/>
    </row>
    <row r="4" spans="1:8" s="4" customFormat="1" ht="39.75" customHeight="1">
      <c r="A4" s="5" t="s">
        <v>5</v>
      </c>
      <c r="B4" s="6"/>
      <c r="C4" s="9" t="str">
        <f>JE!C4</f>
        <v>AGOSTO</v>
      </c>
      <c r="D4" s="301" t="str">
        <f>JE!D4</f>
        <v>2020</v>
      </c>
      <c r="F4" s="281"/>
    </row>
    <row r="5" spans="1:8" ht="15" customHeight="1"/>
    <row r="6" spans="1:8" s="3" customFormat="1" ht="30" customHeight="1">
      <c r="A6" s="349" t="s">
        <v>94</v>
      </c>
      <c r="B6" s="349"/>
      <c r="C6" s="349"/>
      <c r="D6" s="349"/>
      <c r="E6" s="349"/>
      <c r="F6" s="282"/>
    </row>
    <row r="7" spans="1:8" ht="15" customHeight="1">
      <c r="A7" s="54"/>
      <c r="B7" s="54"/>
      <c r="C7" s="54"/>
      <c r="D7" s="303"/>
      <c r="E7" s="54"/>
    </row>
    <row r="8" spans="1:8" ht="15" customHeight="1"/>
    <row r="9" spans="1:8" ht="39.75" customHeight="1">
      <c r="A9" s="346" t="s">
        <v>8</v>
      </c>
      <c r="B9" s="347"/>
      <c r="C9" s="350" t="s">
        <v>95</v>
      </c>
      <c r="D9" s="351"/>
      <c r="E9" s="55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8</v>
      </c>
    </row>
    <row r="10" spans="1:8" ht="30" customHeight="1">
      <c r="A10" s="346" t="s">
        <v>10</v>
      </c>
      <c r="B10" s="347" t="s">
        <v>11</v>
      </c>
      <c r="C10" s="56" t="s">
        <v>14</v>
      </c>
      <c r="D10" s="304" t="s">
        <v>96</v>
      </c>
      <c r="E10" s="57" t="s">
        <v>97</v>
      </c>
    </row>
    <row r="11" spans="1:8" ht="15" customHeight="1">
      <c r="A11" s="346"/>
      <c r="B11" s="347"/>
      <c r="C11" s="58" t="s">
        <v>98</v>
      </c>
      <c r="D11" s="305" t="s">
        <v>99</v>
      </c>
      <c r="E11" s="59" t="s">
        <v>100</v>
      </c>
    </row>
    <row r="12" spans="1:8" s="60" customFormat="1" ht="24.75" customHeight="1">
      <c r="A12" s="61" t="s">
        <v>20</v>
      </c>
      <c r="B12" s="62" t="s">
        <v>21</v>
      </c>
      <c r="C12" s="63">
        <f>TSE!$F$11</f>
        <v>3</v>
      </c>
      <c r="D12" s="306">
        <f>[1]AT!K14</f>
        <v>1949.2099999999996</v>
      </c>
      <c r="E12" s="64">
        <f t="shared" ref="E12:E39" si="0">IFERROR((D12/C12)/$E$9,0)</f>
        <v>81.217083333333321</v>
      </c>
      <c r="F12" s="285"/>
      <c r="G12" s="314">
        <f>TSE!$D$18</f>
        <v>81.217083333333321</v>
      </c>
      <c r="H12" s="315">
        <f>E12-G12</f>
        <v>0</v>
      </c>
    </row>
    <row r="13" spans="1:8" s="60" customFormat="1" ht="24.75" customHeight="1">
      <c r="A13" s="66" t="s">
        <v>22</v>
      </c>
      <c r="B13" s="67" t="s">
        <v>23</v>
      </c>
      <c r="C13" s="68">
        <f>'TRE-AC'!$F$11</f>
        <v>0</v>
      </c>
      <c r="D13" s="307">
        <f>[1]AT!K15</f>
        <v>0</v>
      </c>
      <c r="E13" s="69">
        <f t="shared" si="0"/>
        <v>0</v>
      </c>
      <c r="F13" s="285"/>
      <c r="G13" s="314">
        <f>'TRE-AC'!$D$18</f>
        <v>0</v>
      </c>
      <c r="H13" s="315">
        <f t="shared" ref="H13:H40" si="1">E13-G13</f>
        <v>0</v>
      </c>
    </row>
    <row r="14" spans="1:8" s="60" customFormat="1" ht="24.75" customHeight="1">
      <c r="A14" s="66" t="s">
        <v>24</v>
      </c>
      <c r="B14" s="67" t="s">
        <v>25</v>
      </c>
      <c r="C14" s="68">
        <f>'TRE-AL'!$F$11</f>
        <v>46</v>
      </c>
      <c r="D14" s="307">
        <f>[1]AT!K16</f>
        <v>31787.96</v>
      </c>
      <c r="E14" s="69">
        <f t="shared" si="0"/>
        <v>86.380326086956515</v>
      </c>
      <c r="F14" s="285"/>
      <c r="G14" s="314">
        <f>'TRE-AL'!$D$18</f>
        <v>86.380326086956515</v>
      </c>
      <c r="H14" s="315">
        <f t="shared" si="1"/>
        <v>0</v>
      </c>
    </row>
    <row r="15" spans="1:8" s="60" customFormat="1" ht="24.75" customHeight="1">
      <c r="A15" s="66" t="s">
        <v>26</v>
      </c>
      <c r="B15" s="67" t="s">
        <v>27</v>
      </c>
      <c r="C15" s="68">
        <f>'TRE-AM'!$F$11</f>
        <v>11</v>
      </c>
      <c r="D15" s="307">
        <f>[1]AT!K17</f>
        <v>33163.65</v>
      </c>
      <c r="E15" s="69">
        <f t="shared" si="0"/>
        <v>376.85965909090913</v>
      </c>
      <c r="F15" s="285"/>
      <c r="G15" s="314">
        <f>'TRE-AM'!$D$18</f>
        <v>376.85965909090913</v>
      </c>
      <c r="H15" s="315">
        <f t="shared" si="1"/>
        <v>0</v>
      </c>
    </row>
    <row r="16" spans="1:8" s="60" customFormat="1" ht="24.75" customHeight="1">
      <c r="A16" s="66" t="s">
        <v>28</v>
      </c>
      <c r="B16" s="67" t="s">
        <v>29</v>
      </c>
      <c r="C16" s="68">
        <f>'TRE-BA'!$F$11</f>
        <v>66</v>
      </c>
      <c r="D16" s="307">
        <f>[1]AT!K18</f>
        <v>133971.1</v>
      </c>
      <c r="E16" s="69">
        <f t="shared" si="0"/>
        <v>253.73314393939395</v>
      </c>
      <c r="F16" s="285"/>
      <c r="G16" s="314">
        <f>'TRE-BA'!$D$18</f>
        <v>253.73314393939395</v>
      </c>
      <c r="H16" s="315">
        <f t="shared" si="1"/>
        <v>0</v>
      </c>
    </row>
    <row r="17" spans="1:8" s="60" customFormat="1" ht="24.75" customHeight="1">
      <c r="A17" s="66" t="s">
        <v>30</v>
      </c>
      <c r="B17" s="67" t="s">
        <v>31</v>
      </c>
      <c r="C17" s="68">
        <f>'TRE-CE'!$F$11</f>
        <v>12</v>
      </c>
      <c r="D17" s="307">
        <f>[1]AT!K19</f>
        <v>11219.009999999998</v>
      </c>
      <c r="E17" s="69">
        <f t="shared" si="0"/>
        <v>116.86468749999999</v>
      </c>
      <c r="F17" s="285"/>
      <c r="G17" s="314">
        <f>'TRE-CE'!$D$18</f>
        <v>116.86468749999999</v>
      </c>
      <c r="H17" s="315">
        <f t="shared" si="1"/>
        <v>0</v>
      </c>
    </row>
    <row r="18" spans="1:8" s="60" customFormat="1" ht="24.75" customHeight="1">
      <c r="A18" s="66" t="s">
        <v>32</v>
      </c>
      <c r="B18" s="67" t="s">
        <v>33</v>
      </c>
      <c r="C18" s="68">
        <f>'TRE-DF'!$F$11</f>
        <v>6</v>
      </c>
      <c r="D18" s="307">
        <f>[1]AT!K20</f>
        <v>10317.279999999999</v>
      </c>
      <c r="E18" s="69">
        <f t="shared" si="0"/>
        <v>214.9433333333333</v>
      </c>
      <c r="F18" s="285"/>
      <c r="G18" s="314">
        <f>'TRE-DF'!$D$18</f>
        <v>214.9433333333333</v>
      </c>
      <c r="H18" s="315">
        <f t="shared" si="1"/>
        <v>0</v>
      </c>
    </row>
    <row r="19" spans="1:8" s="60" customFormat="1" ht="24.75" customHeight="1">
      <c r="A19" s="66" t="s">
        <v>34</v>
      </c>
      <c r="B19" s="67" t="s">
        <v>35</v>
      </c>
      <c r="C19" s="68">
        <f>'TRE-ES'!$F$11</f>
        <v>3</v>
      </c>
      <c r="D19" s="307">
        <f>[1]AT!K21</f>
        <v>1482.33</v>
      </c>
      <c r="E19" s="69">
        <f t="shared" si="0"/>
        <v>61.763749999999995</v>
      </c>
      <c r="F19" s="285"/>
      <c r="G19" s="314">
        <f>'TRE-ES'!$D$18</f>
        <v>61.763749999999995</v>
      </c>
      <c r="H19" s="315">
        <f t="shared" si="1"/>
        <v>0</v>
      </c>
    </row>
    <row r="20" spans="1:8" s="60" customFormat="1" ht="24.75" customHeight="1">
      <c r="A20" s="66" t="s">
        <v>36</v>
      </c>
      <c r="B20" s="67" t="s">
        <v>37</v>
      </c>
      <c r="C20" s="68">
        <f>'TRE-GO'!$F$11</f>
        <v>13</v>
      </c>
      <c r="D20" s="307">
        <f>[1]AT!K22</f>
        <v>8870.7199999999993</v>
      </c>
      <c r="E20" s="69">
        <f t="shared" si="0"/>
        <v>85.295384615384606</v>
      </c>
      <c r="F20" s="285"/>
      <c r="G20" s="314">
        <f>'TRE-GO'!$D$18</f>
        <v>85.295384615384606</v>
      </c>
      <c r="H20" s="315">
        <f t="shared" si="1"/>
        <v>0</v>
      </c>
    </row>
    <row r="21" spans="1:8" s="60" customFormat="1" ht="24.75" customHeight="1">
      <c r="A21" s="66" t="s">
        <v>38</v>
      </c>
      <c r="B21" s="67" t="s">
        <v>39</v>
      </c>
      <c r="C21" s="68">
        <f>'TRE-MA'!$F$11</f>
        <v>4</v>
      </c>
      <c r="D21" s="307">
        <f>[1]AT!K23</f>
        <v>12214.08</v>
      </c>
      <c r="E21" s="69">
        <f t="shared" si="0"/>
        <v>381.69</v>
      </c>
      <c r="F21" s="285"/>
      <c r="G21" s="314">
        <f>'TRE-MA'!$D$18</f>
        <v>381.69</v>
      </c>
      <c r="H21" s="315">
        <f t="shared" si="1"/>
        <v>0</v>
      </c>
    </row>
    <row r="22" spans="1:8" s="60" customFormat="1" ht="24.75" customHeight="1">
      <c r="A22" s="66" t="s">
        <v>40</v>
      </c>
      <c r="B22" s="67" t="s">
        <v>41</v>
      </c>
      <c r="C22" s="68">
        <f>'TRE-MT'!$F$11</f>
        <v>1</v>
      </c>
      <c r="D22" s="307">
        <f>[1]AT!K24</f>
        <v>316.64999999999998</v>
      </c>
      <c r="E22" s="69">
        <f t="shared" si="0"/>
        <v>39.581249999999997</v>
      </c>
      <c r="F22" s="285"/>
      <c r="G22" s="314">
        <f>'TRE-MT'!$D$18</f>
        <v>39.581249999999997</v>
      </c>
      <c r="H22" s="315">
        <f t="shared" si="1"/>
        <v>0</v>
      </c>
    </row>
    <row r="23" spans="1:8" s="60" customFormat="1" ht="24.75" customHeight="1">
      <c r="A23" s="66" t="s">
        <v>42</v>
      </c>
      <c r="B23" s="67" t="s">
        <v>43</v>
      </c>
      <c r="C23" s="68">
        <f>'TRE-MS'!$F$11</f>
        <v>0</v>
      </c>
      <c r="D23" s="307">
        <f>[1]AT!K25</f>
        <v>0</v>
      </c>
      <c r="E23" s="69">
        <f t="shared" si="0"/>
        <v>0</v>
      </c>
      <c r="F23" s="285"/>
      <c r="G23" s="314">
        <f>'TRE-MS'!$D$18</f>
        <v>0</v>
      </c>
      <c r="H23" s="315">
        <f t="shared" si="1"/>
        <v>0</v>
      </c>
    </row>
    <row r="24" spans="1:8" s="60" customFormat="1" ht="24.75" customHeight="1">
      <c r="A24" s="66" t="s">
        <v>44</v>
      </c>
      <c r="B24" s="67" t="s">
        <v>45</v>
      </c>
      <c r="C24" s="68">
        <f>'TRE-MG'!$F$11</f>
        <v>145</v>
      </c>
      <c r="D24" s="307">
        <f>[1]AT!K26</f>
        <v>86995.05</v>
      </c>
      <c r="E24" s="69">
        <f t="shared" si="0"/>
        <v>74.99573275862069</v>
      </c>
      <c r="F24" s="285"/>
      <c r="G24" s="314">
        <f>'TRE-MG'!$D$18</f>
        <v>74.99573275862069</v>
      </c>
      <c r="H24" s="315">
        <f t="shared" si="1"/>
        <v>0</v>
      </c>
    </row>
    <row r="25" spans="1:8" s="60" customFormat="1" ht="24.75" customHeight="1">
      <c r="A25" s="66" t="s">
        <v>46</v>
      </c>
      <c r="B25" s="67" t="s">
        <v>47</v>
      </c>
      <c r="C25" s="68">
        <f>'TRE-PA'!$F$11</f>
        <v>9</v>
      </c>
      <c r="D25" s="307">
        <f>[1]AT!K27</f>
        <v>5793.2800000000007</v>
      </c>
      <c r="E25" s="69">
        <f t="shared" si="0"/>
        <v>80.462222222222238</v>
      </c>
      <c r="F25" s="285"/>
      <c r="G25" s="314">
        <f>'TRE-PA'!$D$18</f>
        <v>80.462222222222238</v>
      </c>
      <c r="H25" s="315">
        <f t="shared" si="1"/>
        <v>0</v>
      </c>
    </row>
    <row r="26" spans="1:8" s="60" customFormat="1" ht="24.75" customHeight="1">
      <c r="A26" s="66" t="s">
        <v>48</v>
      </c>
      <c r="B26" s="67" t="s">
        <v>49</v>
      </c>
      <c r="C26" s="68">
        <f>'TRE-PB'!$F$11</f>
        <v>1</v>
      </c>
      <c r="D26" s="307">
        <f>[1]AT!K28</f>
        <v>501.71</v>
      </c>
      <c r="E26" s="69">
        <f t="shared" si="0"/>
        <v>62.713749999999997</v>
      </c>
      <c r="F26" s="285"/>
      <c r="G26" s="314">
        <f>'TRE-PB'!$D$18</f>
        <v>62.713749999999997</v>
      </c>
      <c r="H26" s="315">
        <f t="shared" si="1"/>
        <v>0</v>
      </c>
    </row>
    <row r="27" spans="1:8" s="60" customFormat="1" ht="24.75" customHeight="1">
      <c r="A27" s="66" t="s">
        <v>50</v>
      </c>
      <c r="B27" s="67" t="s">
        <v>51</v>
      </c>
      <c r="C27" s="68">
        <f>'TRE-PR'!$F$11</f>
        <v>61</v>
      </c>
      <c r="D27" s="307">
        <f>[1]AT!K29</f>
        <v>117540.19</v>
      </c>
      <c r="E27" s="69">
        <f t="shared" si="0"/>
        <v>240.86104508196721</v>
      </c>
      <c r="F27" s="285"/>
      <c r="G27" s="314">
        <f>'TRE-PR'!$D$18</f>
        <v>240.86104508196721</v>
      </c>
      <c r="H27" s="315">
        <f t="shared" si="1"/>
        <v>0</v>
      </c>
    </row>
    <row r="28" spans="1:8" s="60" customFormat="1" ht="24.75" customHeight="1">
      <c r="A28" s="66">
        <v>14117</v>
      </c>
      <c r="B28" s="67" t="s">
        <v>53</v>
      </c>
      <c r="C28" s="68">
        <f>'TRE-PE'!$F$11</f>
        <v>33</v>
      </c>
      <c r="D28" s="307">
        <f>[1]AT!K30</f>
        <v>18313.77</v>
      </c>
      <c r="E28" s="69">
        <f t="shared" si="0"/>
        <v>69.370340909090913</v>
      </c>
      <c r="F28" s="285"/>
      <c r="G28" s="314">
        <f>'TRE-PE'!$D$18</f>
        <v>69.370340909090913</v>
      </c>
      <c r="H28" s="315">
        <f t="shared" si="1"/>
        <v>0</v>
      </c>
    </row>
    <row r="29" spans="1:8" s="60" customFormat="1" ht="24.75" customHeight="1">
      <c r="A29" s="66" t="s">
        <v>54</v>
      </c>
      <c r="B29" s="67" t="s">
        <v>55</v>
      </c>
      <c r="C29" s="68">
        <f>'TRE-PI'!$F$11</f>
        <v>14</v>
      </c>
      <c r="D29" s="307">
        <f>[1]AT!K31</f>
        <v>19779.86</v>
      </c>
      <c r="E29" s="69">
        <f t="shared" si="0"/>
        <v>176.60589285714286</v>
      </c>
      <c r="F29" s="285"/>
      <c r="G29" s="314">
        <f>'TRE-PI'!$D$18</f>
        <v>176.60589285714286</v>
      </c>
      <c r="H29" s="315">
        <f t="shared" si="1"/>
        <v>0</v>
      </c>
    </row>
    <row r="30" spans="1:8" s="60" customFormat="1" ht="24.75" customHeight="1">
      <c r="A30" s="66" t="s">
        <v>56</v>
      </c>
      <c r="B30" s="67" t="s">
        <v>57</v>
      </c>
      <c r="C30" s="68">
        <f>'TRE-RJ'!$F$11</f>
        <v>381</v>
      </c>
      <c r="D30" s="307">
        <f>[1]AT!K32</f>
        <v>396405.23999999993</v>
      </c>
      <c r="E30" s="69">
        <f t="shared" si="0"/>
        <v>130.05421259842518</v>
      </c>
      <c r="F30" s="285"/>
      <c r="G30" s="314">
        <f>'TRE-RJ'!$D$18</f>
        <v>130.05421259842518</v>
      </c>
      <c r="H30" s="315">
        <f t="shared" si="1"/>
        <v>0</v>
      </c>
    </row>
    <row r="31" spans="1:8" s="60" customFormat="1" ht="24.75" customHeight="1">
      <c r="A31" s="66" t="s">
        <v>58</v>
      </c>
      <c r="B31" s="67" t="s">
        <v>59</v>
      </c>
      <c r="C31" s="68">
        <f>'TRE-RN'!$F$11</f>
        <v>0</v>
      </c>
      <c r="D31" s="307">
        <f>[1]AT!K33</f>
        <v>0</v>
      </c>
      <c r="E31" s="69">
        <f t="shared" si="0"/>
        <v>0</v>
      </c>
      <c r="F31" s="285"/>
      <c r="G31" s="314">
        <f>'TRE-RN'!$D$18</f>
        <v>0</v>
      </c>
      <c r="H31" s="315">
        <f t="shared" si="1"/>
        <v>0</v>
      </c>
    </row>
    <row r="32" spans="1:8" s="60" customFormat="1" ht="24.75" customHeight="1">
      <c r="A32" s="66">
        <v>14121</v>
      </c>
      <c r="B32" s="67" t="s">
        <v>61</v>
      </c>
      <c r="C32" s="68">
        <f>'TRE-RS'!$F$11</f>
        <v>3</v>
      </c>
      <c r="D32" s="307">
        <f>[1]AT!K34</f>
        <v>40284.660000000003</v>
      </c>
      <c r="E32" s="69">
        <f t="shared" si="0"/>
        <v>1678.5275000000001</v>
      </c>
      <c r="F32" s="285"/>
      <c r="G32" s="314">
        <f>'TRE-RS'!$D$18</f>
        <v>1678.5275000000001</v>
      </c>
      <c r="H32" s="315">
        <f t="shared" si="1"/>
        <v>0</v>
      </c>
    </row>
    <row r="33" spans="1:8" s="60" customFormat="1" ht="24.75" customHeight="1">
      <c r="A33" s="66" t="s">
        <v>62</v>
      </c>
      <c r="B33" s="67" t="s">
        <v>63</v>
      </c>
      <c r="C33" s="68">
        <f>'TRE-RO'!$F$11</f>
        <v>0</v>
      </c>
      <c r="D33" s="307">
        <f>[1]AT!K35</f>
        <v>0</v>
      </c>
      <c r="E33" s="69">
        <f t="shared" si="0"/>
        <v>0</v>
      </c>
      <c r="F33" s="285"/>
      <c r="G33" s="314">
        <f>'TRE-RO'!$D$18</f>
        <v>0</v>
      </c>
      <c r="H33" s="315">
        <f t="shared" si="1"/>
        <v>0</v>
      </c>
    </row>
    <row r="34" spans="1:8" s="60" customFormat="1" ht="24.75" customHeight="1">
      <c r="A34" s="66" t="s">
        <v>64</v>
      </c>
      <c r="B34" s="67" t="s">
        <v>65</v>
      </c>
      <c r="C34" s="68">
        <f>'TRE-SC'!$F$11</f>
        <v>0</v>
      </c>
      <c r="D34" s="307">
        <f>[1]AT!K36</f>
        <v>0</v>
      </c>
      <c r="E34" s="69">
        <f t="shared" si="0"/>
        <v>0</v>
      </c>
      <c r="F34" s="285"/>
      <c r="G34" s="314">
        <f>'TRE-SC'!$D$18</f>
        <v>0</v>
      </c>
      <c r="H34" s="315">
        <f t="shared" si="1"/>
        <v>0</v>
      </c>
    </row>
    <row r="35" spans="1:8" s="60" customFormat="1" ht="24.75" customHeight="1">
      <c r="A35" s="66" t="s">
        <v>66</v>
      </c>
      <c r="B35" s="67" t="s">
        <v>67</v>
      </c>
      <c r="C35" s="68">
        <f>'TRE-SP'!$F$11</f>
        <v>233</v>
      </c>
      <c r="D35" s="307">
        <f>[1]AT!K37</f>
        <v>376402.62999999995</v>
      </c>
      <c r="E35" s="69">
        <f t="shared" si="0"/>
        <v>201.93274141630897</v>
      </c>
      <c r="F35" s="285"/>
      <c r="G35" s="314">
        <f>'TRE-SP'!$D$18</f>
        <v>201.93274141630897</v>
      </c>
      <c r="H35" s="315">
        <f t="shared" si="1"/>
        <v>0</v>
      </c>
    </row>
    <row r="36" spans="1:8" s="60" customFormat="1" ht="24.75" customHeight="1">
      <c r="A36" s="66" t="s">
        <v>68</v>
      </c>
      <c r="B36" s="67" t="s">
        <v>69</v>
      </c>
      <c r="C36" s="68">
        <f>'TRE-SE'!$F$11</f>
        <v>12</v>
      </c>
      <c r="D36" s="307">
        <f>[1]AT!K38</f>
        <v>18634.38</v>
      </c>
      <c r="E36" s="69">
        <f t="shared" si="0"/>
        <v>194.108125</v>
      </c>
      <c r="F36" s="285"/>
      <c r="G36" s="314">
        <f>'TRE-SE'!$D$18</f>
        <v>194.108125</v>
      </c>
      <c r="H36" s="315">
        <f t="shared" si="1"/>
        <v>0</v>
      </c>
    </row>
    <row r="37" spans="1:8" s="60" customFormat="1" ht="24.75" customHeight="1">
      <c r="A37" s="66" t="s">
        <v>70</v>
      </c>
      <c r="B37" s="67" t="s">
        <v>71</v>
      </c>
      <c r="C37" s="68">
        <f>'TRE-TO'!$F$11</f>
        <v>0</v>
      </c>
      <c r="D37" s="307">
        <f>[1]AT!K39</f>
        <v>220.64</v>
      </c>
      <c r="E37" s="69">
        <f t="shared" si="0"/>
        <v>0</v>
      </c>
      <c r="F37" s="285"/>
      <c r="G37" s="314">
        <f>'TRE-TO'!$D$18</f>
        <v>0</v>
      </c>
      <c r="H37" s="315">
        <f t="shared" si="1"/>
        <v>0</v>
      </c>
    </row>
    <row r="38" spans="1:8" s="60" customFormat="1" ht="24.75" customHeight="1">
      <c r="A38" s="66" t="s">
        <v>72</v>
      </c>
      <c r="B38" s="67" t="s">
        <v>73</v>
      </c>
      <c r="C38" s="68">
        <f>'TRE-RR'!$F$11</f>
        <v>0</v>
      </c>
      <c r="D38" s="307">
        <f>[1]AT!K40</f>
        <v>0</v>
      </c>
      <c r="E38" s="69">
        <f t="shared" si="0"/>
        <v>0</v>
      </c>
      <c r="F38" s="285"/>
      <c r="G38" s="314">
        <f>'TRE-RR'!$D$18</f>
        <v>0</v>
      </c>
      <c r="H38" s="315">
        <f t="shared" si="1"/>
        <v>0</v>
      </c>
    </row>
    <row r="39" spans="1:8" s="60" customFormat="1" ht="24.75" customHeight="1">
      <c r="A39" s="70" t="s">
        <v>74</v>
      </c>
      <c r="B39" s="71" t="s">
        <v>75</v>
      </c>
      <c r="C39" s="72">
        <f>'TRE-AP'!$F$11</f>
        <v>0</v>
      </c>
      <c r="D39" s="308">
        <f>[1]AT!K41</f>
        <v>0</v>
      </c>
      <c r="E39" s="73">
        <f t="shared" si="0"/>
        <v>0</v>
      </c>
      <c r="F39" s="285"/>
      <c r="G39" s="314">
        <f>'TRE-AP'!$D$18</f>
        <v>0</v>
      </c>
      <c r="H39" s="315">
        <f t="shared" si="1"/>
        <v>0</v>
      </c>
    </row>
    <row r="40" spans="1:8" s="60" customFormat="1" ht="24.75" customHeight="1">
      <c r="A40" s="74">
        <v>14000</v>
      </c>
      <c r="B40" s="75" t="s">
        <v>101</v>
      </c>
      <c r="C40" s="76">
        <f>SUM(C12:C39)</f>
        <v>1057</v>
      </c>
      <c r="D40" s="309">
        <f>SUM(D12:D39)</f>
        <v>1326163.3999999997</v>
      </c>
      <c r="E40" s="313">
        <f>IFERROR(($D$40/$C$40)/$E$9,0)</f>
        <v>156.83105487227999</v>
      </c>
      <c r="F40" s="285"/>
      <c r="G40" s="316">
        <f>IFERROR(($D$40/$C$40)/$E$9,0)</f>
        <v>156.83105487227999</v>
      </c>
      <c r="H40" s="315">
        <f t="shared" si="1"/>
        <v>0</v>
      </c>
    </row>
    <row r="41" spans="1:8">
      <c r="D41" s="302">
        <f>D40-[1]AT!$K$42</f>
        <v>0</v>
      </c>
    </row>
  </sheetData>
  <mergeCells count="8">
    <mergeCell ref="A10:A11"/>
    <mergeCell ref="B10:B11"/>
    <mergeCell ref="C2:E2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252"/>
      <c r="B1" s="252" t="s">
        <v>0</v>
      </c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</row>
    <row r="2" spans="1:20" ht="30" customHeight="1">
      <c r="A2" s="252"/>
      <c r="B2" s="252" t="s">
        <v>1</v>
      </c>
      <c r="C2" s="253" t="s">
        <v>2</v>
      </c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</row>
    <row r="3" spans="1:20" ht="30" customHeight="1">
      <c r="A3" s="252"/>
      <c r="B3" s="252" t="s">
        <v>3</v>
      </c>
      <c r="C3" s="254" t="s">
        <v>71</v>
      </c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</row>
    <row r="4" spans="1:20" ht="30" customHeight="1">
      <c r="A4" s="252"/>
      <c r="B4" s="252" t="s">
        <v>5</v>
      </c>
      <c r="C4" s="255" t="s">
        <v>102</v>
      </c>
      <c r="D4" s="256" t="s">
        <v>103</v>
      </c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</row>
    <row r="5" spans="1:20" ht="39.75" customHeight="1">
      <c r="A5" s="257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257"/>
      <c r="L5" s="257"/>
      <c r="M5" s="257"/>
      <c r="N5" s="257"/>
      <c r="O5" s="257"/>
      <c r="P5" s="257"/>
      <c r="Q5" s="257"/>
      <c r="R5" s="257"/>
      <c r="S5" s="257"/>
      <c r="T5" s="257"/>
    </row>
    <row r="6" spans="1:20" ht="19.5" customHeight="1">
      <c r="A6" s="258"/>
      <c r="B6" s="259"/>
      <c r="C6" s="259"/>
      <c r="D6" s="259"/>
      <c r="E6" s="259"/>
      <c r="F6" s="259"/>
      <c r="G6" s="259"/>
      <c r="H6" s="259"/>
      <c r="I6" s="259"/>
      <c r="J6" s="259"/>
      <c r="K6" s="258"/>
      <c r="L6" s="258"/>
      <c r="M6" s="258"/>
      <c r="N6" s="258"/>
      <c r="O6" s="258"/>
      <c r="P6" s="258"/>
      <c r="Q6" s="258"/>
      <c r="R6" s="258"/>
      <c r="S6" s="258"/>
      <c r="T6" s="258"/>
    </row>
    <row r="7" spans="1:20" ht="39.75" customHeight="1">
      <c r="A7" s="258"/>
      <c r="B7" s="260" t="s">
        <v>7</v>
      </c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</row>
    <row r="8" spans="1:20" ht="39.75" customHeight="1">
      <c r="A8" s="261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261"/>
      <c r="L8" s="261"/>
      <c r="M8" s="261"/>
      <c r="N8" s="261"/>
      <c r="O8" s="261"/>
      <c r="P8" s="261"/>
      <c r="Q8" s="261"/>
      <c r="R8" s="261"/>
      <c r="S8" s="261"/>
      <c r="T8" s="261"/>
    </row>
    <row r="9" spans="1:20" ht="30" customHeight="1">
      <c r="A9" s="261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261"/>
      <c r="L9" s="261"/>
      <c r="M9" s="261"/>
      <c r="N9" s="261"/>
      <c r="O9" s="261"/>
      <c r="P9" s="261"/>
      <c r="Q9" s="261"/>
      <c r="R9" s="261"/>
      <c r="S9" s="261"/>
      <c r="T9" s="261"/>
    </row>
    <row r="10" spans="1:20" ht="30" customHeight="1">
      <c r="A10" s="261"/>
      <c r="B10" s="359"/>
      <c r="C10" s="363"/>
      <c r="D10" s="363"/>
      <c r="E10" s="363"/>
      <c r="F10" s="363"/>
      <c r="G10" s="363"/>
      <c r="H10" s="262" t="s">
        <v>17</v>
      </c>
      <c r="I10" s="262" t="s">
        <v>18</v>
      </c>
      <c r="J10" s="263" t="s">
        <v>19</v>
      </c>
      <c r="K10" s="261"/>
      <c r="L10" s="261"/>
      <c r="M10" s="261"/>
      <c r="N10" s="261"/>
      <c r="O10" s="261"/>
      <c r="P10" s="261"/>
      <c r="Q10" s="261"/>
      <c r="R10" s="261"/>
      <c r="S10" s="261"/>
      <c r="T10" s="261"/>
    </row>
    <row r="11" spans="1:20" ht="30" customHeight="1">
      <c r="A11" s="261"/>
      <c r="B11" s="264" t="s">
        <v>70</v>
      </c>
      <c r="C11" s="264" t="s">
        <v>71</v>
      </c>
      <c r="D11" s="265">
        <v>247</v>
      </c>
      <c r="E11" s="266">
        <v>60</v>
      </c>
      <c r="F11" s="267">
        <v>0</v>
      </c>
      <c r="G11" s="268">
        <v>0</v>
      </c>
      <c r="H11" s="269">
        <v>227</v>
      </c>
      <c r="I11" s="270">
        <v>420</v>
      </c>
      <c r="J11" s="271">
        <f>H11+I11</f>
        <v>647</v>
      </c>
      <c r="K11" s="261"/>
      <c r="L11" s="261"/>
      <c r="M11" s="261"/>
      <c r="N11" s="261"/>
      <c r="O11" s="261"/>
      <c r="P11" s="261"/>
      <c r="Q11" s="261"/>
      <c r="R11" s="261"/>
      <c r="S11" s="261"/>
      <c r="T11" s="261"/>
    </row>
    <row r="12" spans="1:20" ht="30" customHeight="1">
      <c r="A12" s="261"/>
      <c r="B12" s="358" t="s">
        <v>19</v>
      </c>
      <c r="C12" s="359"/>
      <c r="D12" s="272">
        <f t="shared" ref="D12:J12" si="0">SUM(D11:D11)</f>
        <v>247</v>
      </c>
      <c r="E12" s="272">
        <f t="shared" si="0"/>
        <v>60</v>
      </c>
      <c r="F12" s="272">
        <f t="shared" si="0"/>
        <v>0</v>
      </c>
      <c r="G12" s="272">
        <f t="shared" si="0"/>
        <v>0</v>
      </c>
      <c r="H12" s="272">
        <f t="shared" si="0"/>
        <v>227</v>
      </c>
      <c r="I12" s="272">
        <f t="shared" si="0"/>
        <v>420</v>
      </c>
      <c r="J12" s="273">
        <f t="shared" si="0"/>
        <v>647</v>
      </c>
      <c r="K12" s="261"/>
      <c r="L12" s="261"/>
      <c r="M12" s="261"/>
      <c r="N12" s="261"/>
      <c r="O12" s="261"/>
      <c r="P12" s="261"/>
      <c r="Q12" s="261"/>
      <c r="R12" s="261"/>
      <c r="S12" s="261"/>
      <c r="T12" s="261"/>
    </row>
    <row r="13" spans="1:20" ht="30" customHeight="1">
      <c r="A13" s="261"/>
      <c r="B13" s="360"/>
      <c r="C13" s="360"/>
      <c r="D13" s="360"/>
      <c r="E13" s="360"/>
      <c r="F13" s="360"/>
      <c r="G13" s="360"/>
      <c r="H13" s="360"/>
      <c r="I13" s="360"/>
      <c r="J13" s="360"/>
      <c r="K13" s="261"/>
      <c r="L13" s="261"/>
      <c r="M13" s="261"/>
      <c r="N13" s="261"/>
      <c r="O13" s="261"/>
      <c r="P13" s="261"/>
      <c r="Q13" s="261"/>
      <c r="R13" s="261"/>
      <c r="S13" s="261"/>
      <c r="T13" s="261"/>
    </row>
    <row r="14" spans="1:20" ht="30" customHeight="1">
      <c r="A14" s="261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</row>
    <row r="15" spans="1:20" ht="39.75" customHeight="1">
      <c r="A15" s="261"/>
      <c r="B15" s="358" t="s">
        <v>105</v>
      </c>
      <c r="C15" s="359"/>
      <c r="D15" s="262" t="s">
        <v>106</v>
      </c>
      <c r="E15" s="362" t="s">
        <v>107</v>
      </c>
      <c r="F15" s="358"/>
      <c r="G15" s="358"/>
      <c r="H15" s="358"/>
      <c r="I15" s="358"/>
      <c r="J15" s="358"/>
      <c r="K15" s="261"/>
      <c r="L15" s="261"/>
      <c r="M15" s="261"/>
      <c r="N15" s="261"/>
      <c r="O15" s="261"/>
      <c r="P15" s="261"/>
      <c r="Q15" s="261"/>
      <c r="R15" s="261"/>
      <c r="S15" s="261"/>
      <c r="T15" s="261"/>
    </row>
    <row r="16" spans="1:20" ht="30" customHeight="1">
      <c r="A16" s="261"/>
      <c r="B16" s="352" t="s">
        <v>79</v>
      </c>
      <c r="C16" s="353"/>
      <c r="D16" s="274">
        <v>910.08</v>
      </c>
      <c r="E16" s="354" t="s">
        <v>108</v>
      </c>
      <c r="F16" s="355"/>
      <c r="G16" s="355"/>
      <c r="H16" s="355"/>
      <c r="I16" s="355"/>
      <c r="J16" s="355"/>
      <c r="K16" s="261"/>
      <c r="L16" s="261"/>
      <c r="M16" s="261"/>
      <c r="N16" s="261"/>
      <c r="O16" s="261"/>
      <c r="P16" s="261"/>
      <c r="Q16" s="261"/>
      <c r="R16" s="261"/>
      <c r="S16" s="261"/>
      <c r="T16" s="261"/>
    </row>
    <row r="17" spans="1:20" ht="30" customHeight="1">
      <c r="A17" s="261"/>
      <c r="B17" s="352" t="s">
        <v>80</v>
      </c>
      <c r="C17" s="353"/>
      <c r="D17" s="274">
        <v>719.62</v>
      </c>
      <c r="E17" s="354" t="s">
        <v>109</v>
      </c>
      <c r="F17" s="355"/>
      <c r="G17" s="355"/>
      <c r="H17" s="355"/>
      <c r="I17" s="355"/>
      <c r="J17" s="355"/>
      <c r="K17" s="261"/>
      <c r="L17" s="261"/>
      <c r="M17" s="261"/>
      <c r="N17" s="261"/>
      <c r="O17" s="261"/>
      <c r="P17" s="261"/>
      <c r="Q17" s="261"/>
      <c r="R17" s="261"/>
      <c r="S17" s="261"/>
      <c r="T17" s="261"/>
    </row>
    <row r="18" spans="1:20" ht="30" customHeight="1">
      <c r="A18" s="261"/>
      <c r="B18" s="352" t="s">
        <v>81</v>
      </c>
      <c r="C18" s="353"/>
      <c r="D18" s="298">
        <f>VALOR_NORMA_JE_por_UO!$E$37</f>
        <v>0</v>
      </c>
      <c r="E18" s="357" t="s">
        <v>115</v>
      </c>
      <c r="F18" s="355"/>
      <c r="G18" s="355"/>
      <c r="H18" s="355"/>
      <c r="I18" s="355"/>
      <c r="J18" s="355"/>
      <c r="K18" s="261"/>
      <c r="L18" s="261"/>
      <c r="M18" s="261"/>
      <c r="N18" s="261"/>
      <c r="O18" s="261"/>
      <c r="P18" s="261"/>
      <c r="Q18" s="261"/>
      <c r="R18" s="261"/>
      <c r="S18" s="261"/>
      <c r="T18" s="261"/>
    </row>
    <row r="19" spans="1:20" ht="30" customHeight="1">
      <c r="A19" s="261"/>
      <c r="B19" s="352" t="s">
        <v>82</v>
      </c>
      <c r="C19" s="353"/>
      <c r="D19" s="275" t="s">
        <v>110</v>
      </c>
      <c r="E19" s="354" t="s">
        <v>111</v>
      </c>
      <c r="F19" s="355"/>
      <c r="G19" s="355"/>
      <c r="H19" s="355"/>
      <c r="I19" s="355"/>
      <c r="J19" s="355"/>
      <c r="K19" s="261"/>
      <c r="L19" s="261"/>
      <c r="M19" s="261"/>
      <c r="N19" s="261"/>
      <c r="O19" s="261"/>
      <c r="P19" s="261"/>
      <c r="Q19" s="261"/>
      <c r="R19" s="261"/>
      <c r="S19" s="261"/>
      <c r="T19" s="261"/>
    </row>
    <row r="20" spans="1:20" ht="30" customHeight="1">
      <c r="A20" s="261"/>
      <c r="B20" s="352" t="s">
        <v>112</v>
      </c>
      <c r="C20" s="353"/>
      <c r="D20" s="274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261"/>
      <c r="L20" s="261"/>
      <c r="M20" s="261"/>
      <c r="N20" s="261"/>
      <c r="O20" s="261"/>
      <c r="P20" s="261"/>
      <c r="Q20" s="261"/>
      <c r="R20" s="261"/>
      <c r="S20" s="261"/>
      <c r="T20" s="261"/>
    </row>
    <row r="22" spans="1:20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AI22"/>
  <sheetViews>
    <sheetView showGridLines="0" topLeftCell="A2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276"/>
      <c r="B1" s="276" t="s">
        <v>0</v>
      </c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</row>
    <row r="2" spans="1:20" ht="30" customHeight="1">
      <c r="A2" s="276"/>
      <c r="B2" s="276" t="s">
        <v>1</v>
      </c>
      <c r="C2" s="277" t="s">
        <v>2</v>
      </c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</row>
    <row r="3" spans="1:20" ht="30" customHeight="1">
      <c r="A3" s="276"/>
      <c r="B3" s="276" t="s">
        <v>3</v>
      </c>
      <c r="C3" s="278" t="s">
        <v>73</v>
      </c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</row>
    <row r="4" spans="1:20" ht="30" customHeight="1">
      <c r="A4" s="276"/>
      <c r="B4" s="276" t="s">
        <v>5</v>
      </c>
      <c r="C4" s="279" t="s">
        <v>102</v>
      </c>
      <c r="D4" s="280" t="s">
        <v>103</v>
      </c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</row>
    <row r="5" spans="1:20" ht="39.75" customHeight="1">
      <c r="A5" s="281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281"/>
      <c r="L5" s="281"/>
      <c r="M5" s="281"/>
      <c r="N5" s="281"/>
      <c r="O5" s="281"/>
      <c r="P5" s="281"/>
      <c r="Q5" s="281"/>
      <c r="R5" s="281"/>
      <c r="S5" s="281"/>
      <c r="T5" s="281"/>
    </row>
    <row r="6" spans="1:20" ht="19.5" customHeight="1">
      <c r="A6" s="282"/>
      <c r="B6" s="283"/>
      <c r="C6" s="283"/>
      <c r="D6" s="283"/>
      <c r="E6" s="283"/>
      <c r="F6" s="283"/>
      <c r="G6" s="283"/>
      <c r="H6" s="283"/>
      <c r="I6" s="283"/>
      <c r="J6" s="283"/>
      <c r="K6" s="282"/>
      <c r="L6" s="282"/>
      <c r="M6" s="282"/>
      <c r="N6" s="282"/>
      <c r="O6" s="282"/>
      <c r="P6" s="282"/>
      <c r="Q6" s="282"/>
      <c r="R6" s="282"/>
      <c r="S6" s="282"/>
      <c r="T6" s="282"/>
    </row>
    <row r="7" spans="1:20" ht="39.75" customHeight="1">
      <c r="A7" s="282"/>
      <c r="B7" s="284" t="s">
        <v>7</v>
      </c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</row>
    <row r="8" spans="1:20" ht="39.75" customHeight="1">
      <c r="A8" s="285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285"/>
      <c r="L8" s="285"/>
      <c r="M8" s="285"/>
      <c r="N8" s="285"/>
      <c r="O8" s="285"/>
      <c r="P8" s="285"/>
      <c r="Q8" s="285"/>
      <c r="R8" s="285"/>
      <c r="S8" s="285"/>
      <c r="T8" s="285"/>
    </row>
    <row r="9" spans="1:20" ht="30" customHeight="1">
      <c r="A9" s="285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285"/>
      <c r="L9" s="285"/>
      <c r="M9" s="285"/>
      <c r="N9" s="285"/>
      <c r="O9" s="285"/>
      <c r="P9" s="285"/>
      <c r="Q9" s="285"/>
      <c r="R9" s="285"/>
      <c r="S9" s="285"/>
      <c r="T9" s="285"/>
    </row>
    <row r="10" spans="1:20" ht="30" customHeight="1">
      <c r="A10" s="285"/>
      <c r="B10" s="359"/>
      <c r="C10" s="363"/>
      <c r="D10" s="363"/>
      <c r="E10" s="363"/>
      <c r="F10" s="363"/>
      <c r="G10" s="363"/>
      <c r="H10" s="286" t="s">
        <v>17</v>
      </c>
      <c r="I10" s="286" t="s">
        <v>18</v>
      </c>
      <c r="J10" s="287" t="s">
        <v>19</v>
      </c>
      <c r="K10" s="285"/>
      <c r="L10" s="285"/>
      <c r="M10" s="285"/>
      <c r="N10" s="285"/>
      <c r="O10" s="285"/>
      <c r="P10" s="285"/>
      <c r="Q10" s="285"/>
      <c r="R10" s="285"/>
      <c r="S10" s="285"/>
      <c r="T10" s="285"/>
    </row>
    <row r="11" spans="1:20" ht="30" customHeight="1">
      <c r="A11" s="285"/>
      <c r="B11" s="288" t="s">
        <v>72</v>
      </c>
      <c r="C11" s="288" t="s">
        <v>73</v>
      </c>
      <c r="D11" s="289">
        <v>128</v>
      </c>
      <c r="E11" s="290">
        <v>29</v>
      </c>
      <c r="F11" s="291">
        <v>0</v>
      </c>
      <c r="G11" s="292">
        <v>0</v>
      </c>
      <c r="H11" s="293">
        <v>165</v>
      </c>
      <c r="I11" s="294">
        <v>354</v>
      </c>
      <c r="J11" s="295">
        <f>H11+I11</f>
        <v>519</v>
      </c>
      <c r="K11" s="285"/>
      <c r="L11" s="285"/>
      <c r="M11" s="285"/>
      <c r="N11" s="285"/>
      <c r="O11" s="285"/>
      <c r="P11" s="285"/>
      <c r="Q11" s="285"/>
      <c r="R11" s="285"/>
      <c r="S11" s="285"/>
      <c r="T11" s="285"/>
    </row>
    <row r="12" spans="1:20" ht="30" customHeight="1">
      <c r="A12" s="285"/>
      <c r="B12" s="358" t="s">
        <v>19</v>
      </c>
      <c r="C12" s="359"/>
      <c r="D12" s="296">
        <f t="shared" ref="D12:J12" si="0">SUM(D11:D11)</f>
        <v>128</v>
      </c>
      <c r="E12" s="296">
        <f t="shared" si="0"/>
        <v>29</v>
      </c>
      <c r="F12" s="296">
        <f t="shared" si="0"/>
        <v>0</v>
      </c>
      <c r="G12" s="296">
        <f t="shared" si="0"/>
        <v>0</v>
      </c>
      <c r="H12" s="296">
        <f t="shared" si="0"/>
        <v>165</v>
      </c>
      <c r="I12" s="296">
        <f t="shared" si="0"/>
        <v>354</v>
      </c>
      <c r="J12" s="297">
        <f t="shared" si="0"/>
        <v>519</v>
      </c>
      <c r="K12" s="285"/>
      <c r="L12" s="285"/>
      <c r="M12" s="285"/>
      <c r="N12" s="285"/>
      <c r="O12" s="285"/>
      <c r="P12" s="285"/>
      <c r="Q12" s="285"/>
      <c r="R12" s="285"/>
      <c r="S12" s="285"/>
      <c r="T12" s="285"/>
    </row>
    <row r="13" spans="1:20" ht="30" customHeight="1">
      <c r="A13" s="285"/>
      <c r="B13" s="360"/>
      <c r="C13" s="360"/>
      <c r="D13" s="360"/>
      <c r="E13" s="360"/>
      <c r="F13" s="360"/>
      <c r="G13" s="360"/>
      <c r="H13" s="360"/>
      <c r="I13" s="360"/>
      <c r="J13" s="360"/>
      <c r="K13" s="285"/>
      <c r="L13" s="285"/>
      <c r="M13" s="285"/>
      <c r="N13" s="285"/>
      <c r="O13" s="285"/>
      <c r="P13" s="285"/>
      <c r="Q13" s="285"/>
      <c r="R13" s="285"/>
      <c r="S13" s="285"/>
      <c r="T13" s="285"/>
    </row>
    <row r="14" spans="1:20" ht="30" customHeight="1">
      <c r="A14" s="285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285"/>
      <c r="L14" s="285"/>
      <c r="M14" s="285"/>
      <c r="N14" s="285"/>
      <c r="O14" s="285"/>
      <c r="P14" s="285"/>
      <c r="Q14" s="285"/>
      <c r="R14" s="285"/>
      <c r="S14" s="285"/>
      <c r="T14" s="285"/>
    </row>
    <row r="15" spans="1:20" ht="39.75" customHeight="1">
      <c r="A15" s="285"/>
      <c r="B15" s="358" t="s">
        <v>105</v>
      </c>
      <c r="C15" s="359"/>
      <c r="D15" s="286" t="s">
        <v>106</v>
      </c>
      <c r="E15" s="362" t="s">
        <v>107</v>
      </c>
      <c r="F15" s="358"/>
      <c r="G15" s="358"/>
      <c r="H15" s="358"/>
      <c r="I15" s="358"/>
      <c r="J15" s="358"/>
      <c r="K15" s="285"/>
      <c r="L15" s="285"/>
      <c r="M15" s="285"/>
      <c r="N15" s="285"/>
      <c r="O15" s="285"/>
      <c r="P15" s="285"/>
      <c r="Q15" s="285"/>
      <c r="R15" s="285"/>
      <c r="S15" s="285"/>
      <c r="T15" s="285"/>
    </row>
    <row r="16" spans="1:20" ht="30" customHeight="1">
      <c r="A16" s="285"/>
      <c r="B16" s="352" t="s">
        <v>79</v>
      </c>
      <c r="C16" s="353"/>
      <c r="D16" s="298">
        <v>910.08</v>
      </c>
      <c r="E16" s="354" t="s">
        <v>108</v>
      </c>
      <c r="F16" s="355"/>
      <c r="G16" s="355"/>
      <c r="H16" s="355"/>
      <c r="I16" s="355"/>
      <c r="J16" s="355"/>
      <c r="K16" s="285"/>
      <c r="L16" s="285"/>
      <c r="M16" s="285"/>
      <c r="N16" s="285"/>
      <c r="O16" s="285"/>
      <c r="P16" s="285"/>
      <c r="Q16" s="285"/>
      <c r="R16" s="285"/>
      <c r="S16" s="285"/>
      <c r="T16" s="285"/>
    </row>
    <row r="17" spans="1:20" ht="30" customHeight="1">
      <c r="A17" s="285"/>
      <c r="B17" s="352" t="s">
        <v>80</v>
      </c>
      <c r="C17" s="353"/>
      <c r="D17" s="298">
        <v>719.62</v>
      </c>
      <c r="E17" s="354" t="s">
        <v>109</v>
      </c>
      <c r="F17" s="355"/>
      <c r="G17" s="355"/>
      <c r="H17" s="355"/>
      <c r="I17" s="355"/>
      <c r="J17" s="355"/>
      <c r="K17" s="285"/>
      <c r="L17" s="285"/>
      <c r="M17" s="285"/>
      <c r="N17" s="285"/>
      <c r="O17" s="285"/>
      <c r="P17" s="285"/>
      <c r="Q17" s="285"/>
      <c r="R17" s="285"/>
      <c r="S17" s="285"/>
      <c r="T17" s="285"/>
    </row>
    <row r="18" spans="1:20" ht="30" customHeight="1">
      <c r="A18" s="285"/>
      <c r="B18" s="352" t="s">
        <v>81</v>
      </c>
      <c r="C18" s="353"/>
      <c r="D18" s="298">
        <f>VALOR_NORMA_JE_por_UO!$E$38</f>
        <v>0</v>
      </c>
      <c r="E18" s="357" t="s">
        <v>115</v>
      </c>
      <c r="F18" s="355"/>
      <c r="G18" s="355"/>
      <c r="H18" s="355"/>
      <c r="I18" s="355"/>
      <c r="J18" s="355"/>
      <c r="K18" s="285"/>
      <c r="L18" s="285"/>
      <c r="M18" s="285"/>
      <c r="N18" s="285"/>
      <c r="O18" s="285"/>
      <c r="P18" s="285"/>
      <c r="Q18" s="285"/>
      <c r="R18" s="285"/>
      <c r="S18" s="285"/>
      <c r="T18" s="285"/>
    </row>
    <row r="19" spans="1:20" ht="30" customHeight="1">
      <c r="A19" s="285"/>
      <c r="B19" s="352" t="s">
        <v>82</v>
      </c>
      <c r="C19" s="353"/>
      <c r="D19" s="299" t="s">
        <v>110</v>
      </c>
      <c r="E19" s="354" t="s">
        <v>111</v>
      </c>
      <c r="F19" s="355"/>
      <c r="G19" s="355"/>
      <c r="H19" s="355"/>
      <c r="I19" s="355"/>
      <c r="J19" s="355"/>
      <c r="K19" s="285"/>
      <c r="L19" s="285"/>
      <c r="M19" s="285"/>
      <c r="N19" s="285"/>
      <c r="O19" s="285"/>
      <c r="P19" s="285"/>
      <c r="Q19" s="285"/>
      <c r="R19" s="285"/>
      <c r="S19" s="285"/>
      <c r="T19" s="285"/>
    </row>
    <row r="20" spans="1:20" ht="30" customHeight="1">
      <c r="A20" s="285"/>
      <c r="B20" s="352" t="s">
        <v>112</v>
      </c>
      <c r="C20" s="353"/>
      <c r="D20" s="298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285"/>
      <c r="L20" s="285"/>
      <c r="M20" s="285"/>
      <c r="N20" s="285"/>
      <c r="O20" s="285"/>
      <c r="P20" s="285"/>
      <c r="Q20" s="285"/>
      <c r="R20" s="285"/>
      <c r="S20" s="285"/>
      <c r="T20" s="285"/>
    </row>
    <row r="22" spans="1:20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75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74</v>
      </c>
      <c r="C11" s="86" t="s">
        <v>75</v>
      </c>
      <c r="D11" s="125">
        <v>140</v>
      </c>
      <c r="E11" s="125">
        <v>28</v>
      </c>
      <c r="F11" s="125">
        <v>0</v>
      </c>
      <c r="G11" s="126">
        <v>0</v>
      </c>
      <c r="H11" s="125">
        <v>142</v>
      </c>
      <c r="I11" s="125">
        <v>364</v>
      </c>
      <c r="J11" s="127">
        <f>H11+I11</f>
        <v>506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140</v>
      </c>
      <c r="E12" s="128">
        <f t="shared" si="0"/>
        <v>28</v>
      </c>
      <c r="F12" s="128">
        <f t="shared" si="0"/>
        <v>0</v>
      </c>
      <c r="G12" s="128">
        <f t="shared" si="0"/>
        <v>0</v>
      </c>
      <c r="H12" s="128">
        <f t="shared" si="0"/>
        <v>142</v>
      </c>
      <c r="I12" s="128">
        <f t="shared" si="0"/>
        <v>364</v>
      </c>
      <c r="J12" s="129">
        <f t="shared" si="0"/>
        <v>506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VALOR_NORMA_JE_por_UO!$E$39</f>
        <v>0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1:J24"/>
  <sheetViews>
    <sheetView showGridLines="0" topLeftCell="A10" workbookViewId="0">
      <selection activeCell="K22" sqref="K22"/>
    </sheetView>
  </sheetViews>
  <sheetFormatPr defaultRowHeight="12"/>
  <cols>
    <col min="1" max="1" width="2.5703125" style="97" customWidth="1"/>
    <col min="2" max="2" width="35.7109375" style="97" customWidth="1"/>
    <col min="3" max="3" width="25.7109375" style="97" customWidth="1"/>
    <col min="4" max="10" width="20.7109375" style="97" customWidth="1"/>
    <col min="11" max="16384" width="9.140625" style="97"/>
  </cols>
  <sheetData>
    <row r="1" spans="2:10" s="77" customFormat="1" ht="30" customHeight="1">
      <c r="B1" s="77" t="s">
        <v>0</v>
      </c>
    </row>
    <row r="2" spans="2:10" s="77" customFormat="1" ht="30" customHeight="1">
      <c r="B2" s="77" t="s">
        <v>1</v>
      </c>
      <c r="C2" s="78" t="s">
        <v>2</v>
      </c>
    </row>
    <row r="3" spans="2:10" s="77" customFormat="1" ht="30" customHeight="1">
      <c r="B3" s="77" t="s">
        <v>3</v>
      </c>
      <c r="C3" s="79" t="s">
        <v>76</v>
      </c>
    </row>
    <row r="4" spans="2:10" s="77" customFormat="1" ht="30" customHeight="1">
      <c r="B4" s="77" t="s">
        <v>5</v>
      </c>
      <c r="C4" s="80" t="s">
        <v>102</v>
      </c>
      <c r="D4" s="81" t="s">
        <v>103</v>
      </c>
    </row>
    <row r="5" spans="2:10" s="4" customFormat="1" ht="39.75" customHeight="1">
      <c r="B5" s="320" t="s">
        <v>6</v>
      </c>
      <c r="C5" s="320"/>
      <c r="D5" s="320"/>
      <c r="E5" s="320"/>
      <c r="F5" s="320"/>
      <c r="G5" s="320"/>
      <c r="H5" s="320"/>
      <c r="I5" s="320"/>
      <c r="J5" s="320"/>
    </row>
    <row r="6" spans="2:10" s="3" customFormat="1" ht="19.5" customHeight="1">
      <c r="B6" s="82"/>
      <c r="C6" s="82"/>
      <c r="D6" s="82"/>
      <c r="E6" s="82"/>
      <c r="F6" s="82"/>
      <c r="G6" s="82"/>
      <c r="H6" s="82"/>
      <c r="I6" s="82"/>
      <c r="J6" s="82"/>
    </row>
    <row r="7" spans="2:10" s="3" customFormat="1" ht="39.75" customHeight="1">
      <c r="B7" s="83" t="s">
        <v>7</v>
      </c>
    </row>
    <row r="8" spans="2:10" s="60" customFormat="1" ht="39.75" customHeight="1"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</row>
    <row r="9" spans="2:10" s="60" customFormat="1" ht="30" customHeight="1"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</row>
    <row r="10" spans="2:10" s="60" customFormat="1" ht="30" customHeight="1"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</row>
    <row r="11" spans="2:10" s="60" customFormat="1" ht="30" customHeight="1">
      <c r="B11" s="86">
        <v>14000</v>
      </c>
      <c r="C11" s="86" t="s">
        <v>101</v>
      </c>
      <c r="D11" s="87">
        <f>SUM('TSE:TRE-AP'!D11)</f>
        <v>16719</v>
      </c>
      <c r="E11" s="87">
        <f>SUM('TSE:TRE-AP'!E11)</f>
        <v>3596</v>
      </c>
      <c r="F11" s="87">
        <f>SUM('TSE:TRE-AP'!F11)</f>
        <v>1057</v>
      </c>
      <c r="G11" s="88">
        <v>0</v>
      </c>
      <c r="H11" s="87">
        <f>SUM('TSE:TRE-AP'!H11)</f>
        <v>18510</v>
      </c>
      <c r="I11" s="87">
        <f>SUM('TSE:TRE-AP'!I11)</f>
        <v>25620</v>
      </c>
      <c r="J11" s="89">
        <f>H11+I11</f>
        <v>44130</v>
      </c>
    </row>
    <row r="12" spans="2:10" s="60" customFormat="1" ht="30" customHeight="1">
      <c r="B12" s="358" t="s">
        <v>19</v>
      </c>
      <c r="C12" s="359"/>
      <c r="D12" s="90">
        <f t="shared" ref="D12:J12" si="0">SUM(D11:D11)</f>
        <v>16719</v>
      </c>
      <c r="E12" s="90">
        <f t="shared" si="0"/>
        <v>3596</v>
      </c>
      <c r="F12" s="90">
        <f t="shared" si="0"/>
        <v>1057</v>
      </c>
      <c r="G12" s="90">
        <f t="shared" si="0"/>
        <v>0</v>
      </c>
      <c r="H12" s="90">
        <f t="shared" si="0"/>
        <v>18510</v>
      </c>
      <c r="I12" s="90">
        <f t="shared" si="0"/>
        <v>25620</v>
      </c>
      <c r="J12" s="91">
        <f t="shared" si="0"/>
        <v>44130</v>
      </c>
    </row>
    <row r="13" spans="2:10" s="60" customFormat="1" ht="30" customHeight="1">
      <c r="B13" s="360"/>
      <c r="C13" s="360"/>
      <c r="D13" s="360"/>
      <c r="E13" s="360"/>
      <c r="F13" s="360"/>
      <c r="G13" s="360"/>
      <c r="H13" s="360"/>
      <c r="I13" s="360"/>
      <c r="J13" s="360"/>
    </row>
    <row r="14" spans="2:10" s="60" customFormat="1" ht="30" customHeight="1">
      <c r="B14" s="361" t="s">
        <v>104</v>
      </c>
      <c r="C14" s="361"/>
      <c r="D14" s="361"/>
      <c r="E14" s="361"/>
      <c r="F14" s="361"/>
      <c r="G14" s="361"/>
      <c r="H14" s="361"/>
      <c r="I14" s="361"/>
      <c r="J14" s="361"/>
    </row>
    <row r="15" spans="2:10" s="60" customFormat="1" ht="39.75" customHeight="1"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</row>
    <row r="16" spans="2:10" s="60" customFormat="1" ht="30" customHeight="1">
      <c r="B16" s="352" t="s">
        <v>79</v>
      </c>
      <c r="C16" s="353"/>
      <c r="D16" s="92">
        <v>910.08</v>
      </c>
      <c r="E16" s="354" t="s">
        <v>108</v>
      </c>
      <c r="F16" s="355"/>
      <c r="G16" s="355"/>
      <c r="H16" s="355"/>
      <c r="I16" s="355"/>
      <c r="J16" s="355"/>
    </row>
    <row r="17" spans="2:10" s="60" customFormat="1" ht="30" customHeight="1">
      <c r="B17" s="352" t="s">
        <v>80</v>
      </c>
      <c r="C17" s="353"/>
      <c r="D17" s="92">
        <v>719.62</v>
      </c>
      <c r="E17" s="354" t="s">
        <v>109</v>
      </c>
      <c r="F17" s="355"/>
      <c r="G17" s="355"/>
      <c r="H17" s="355"/>
      <c r="I17" s="355"/>
      <c r="J17" s="355"/>
    </row>
    <row r="18" spans="2:10" s="60" customFormat="1" ht="30" customHeight="1">
      <c r="B18" s="352" t="s">
        <v>81</v>
      </c>
      <c r="C18" s="353"/>
      <c r="D18" s="92">
        <f>'UO_MEDIA_BEN-AT'!E40</f>
        <v>156.83105487227999</v>
      </c>
      <c r="E18" s="357" t="s">
        <v>115</v>
      </c>
      <c r="F18" s="355"/>
      <c r="G18" s="355"/>
      <c r="H18" s="355"/>
      <c r="I18" s="355"/>
      <c r="J18" s="355"/>
    </row>
    <row r="19" spans="2:10" s="60" customFormat="1" ht="30" customHeight="1">
      <c r="B19" s="352" t="s">
        <v>82</v>
      </c>
      <c r="C19" s="353"/>
      <c r="D19" s="93" t="s">
        <v>110</v>
      </c>
      <c r="E19" s="354" t="s">
        <v>111</v>
      </c>
      <c r="F19" s="355"/>
      <c r="G19" s="355"/>
      <c r="H19" s="355"/>
      <c r="I19" s="355"/>
      <c r="J19" s="355"/>
    </row>
    <row r="20" spans="2:10" s="60" customFormat="1" ht="30" customHeight="1">
      <c r="B20" s="352" t="s">
        <v>112</v>
      </c>
      <c r="C20" s="353"/>
      <c r="D20" s="92">
        <v>215</v>
      </c>
      <c r="E20" s="354" t="s">
        <v>113</v>
      </c>
      <c r="F20" s="355"/>
      <c r="G20" s="355"/>
      <c r="H20" s="355"/>
      <c r="I20" s="355"/>
      <c r="J20" s="355"/>
    </row>
    <row r="21" spans="2:10" ht="15" customHeight="1">
      <c r="B21" s="94"/>
      <c r="C21" s="94"/>
      <c r="D21" s="94"/>
      <c r="E21" s="95"/>
      <c r="F21" s="95"/>
      <c r="G21" s="95"/>
      <c r="H21" s="95"/>
      <c r="I21" s="95"/>
      <c r="J21" s="95"/>
    </row>
    <row r="22" spans="2:10" ht="15" customHeight="1">
      <c r="B22" s="356"/>
      <c r="C22" s="356"/>
      <c r="D22" s="356"/>
      <c r="E22" s="356"/>
      <c r="F22" s="356"/>
      <c r="G22" s="356"/>
      <c r="H22" s="356"/>
      <c r="I22" s="356"/>
      <c r="J22" s="356"/>
    </row>
    <row r="24" spans="2:10" ht="15" customHeight="1">
      <c r="H24" s="96"/>
    </row>
  </sheetData>
  <mergeCells count="26">
    <mergeCell ref="B5:J5"/>
    <mergeCell ref="D8:J8"/>
    <mergeCell ref="D9:D10"/>
    <mergeCell ref="E9:E10"/>
    <mergeCell ref="F9:F10"/>
    <mergeCell ref="G9:G10"/>
    <mergeCell ref="H9:J9"/>
    <mergeCell ref="B8:C8"/>
    <mergeCell ref="B9:B10"/>
    <mergeCell ref="C9:C10"/>
    <mergeCell ref="B12:C12"/>
    <mergeCell ref="B13:J13"/>
    <mergeCell ref="B14:J14"/>
    <mergeCell ref="B15:C15"/>
    <mergeCell ref="E15:J15"/>
    <mergeCell ref="B16:C16"/>
    <mergeCell ref="E16:J16"/>
    <mergeCell ref="B20:C20"/>
    <mergeCell ref="E20:J20"/>
    <mergeCell ref="B22:J22"/>
    <mergeCell ref="B17:C17"/>
    <mergeCell ref="B18:C18"/>
    <mergeCell ref="E18:J18"/>
    <mergeCell ref="B19:C19"/>
    <mergeCell ref="E19:J19"/>
    <mergeCell ref="E17:J17"/>
  </mergeCell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98"/>
      <c r="B1" s="98" t="s">
        <v>0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</row>
    <row r="2" spans="1:20" ht="30" customHeight="1">
      <c r="A2" s="98"/>
      <c r="B2" s="98" t="s">
        <v>1</v>
      </c>
      <c r="C2" s="99" t="s">
        <v>2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</row>
    <row r="3" spans="1:20" ht="30" customHeight="1">
      <c r="A3" s="98"/>
      <c r="B3" s="98" t="s">
        <v>3</v>
      </c>
      <c r="C3" s="100" t="s">
        <v>21</v>
      </c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</row>
    <row r="4" spans="1:20" ht="30" customHeight="1">
      <c r="A4" s="98"/>
      <c r="B4" s="98" t="s">
        <v>5</v>
      </c>
      <c r="C4" s="101" t="s">
        <v>102</v>
      </c>
      <c r="D4" s="102" t="s">
        <v>103</v>
      </c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</row>
    <row r="5" spans="1:20" ht="39.75" customHeight="1">
      <c r="A5" s="103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19.5" customHeight="1">
      <c r="A6" s="104"/>
      <c r="B6" s="105"/>
      <c r="C6" s="105"/>
      <c r="D6" s="105"/>
      <c r="E6" s="105"/>
      <c r="F6" s="105"/>
      <c r="G6" s="105"/>
      <c r="H6" s="105"/>
      <c r="I6" s="105"/>
      <c r="J6" s="105"/>
      <c r="K6" s="104"/>
      <c r="L6" s="104"/>
      <c r="M6" s="104"/>
      <c r="N6" s="104"/>
      <c r="O6" s="104"/>
      <c r="P6" s="104"/>
      <c r="Q6" s="104"/>
      <c r="R6" s="104"/>
      <c r="S6" s="104"/>
      <c r="T6" s="104"/>
    </row>
    <row r="7" spans="1:20" ht="39.75" customHeight="1">
      <c r="A7" s="104"/>
      <c r="B7" s="106" t="s">
        <v>7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</row>
    <row r="8" spans="1:20" ht="39.75" customHeight="1">
      <c r="A8" s="107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107"/>
      <c r="L8" s="107"/>
      <c r="M8" s="107"/>
      <c r="N8" s="107"/>
      <c r="O8" s="107"/>
      <c r="P8" s="107"/>
      <c r="Q8" s="107"/>
      <c r="R8" s="107"/>
      <c r="S8" s="107"/>
      <c r="T8" s="107"/>
    </row>
    <row r="9" spans="1:20" ht="30" customHeight="1">
      <c r="A9" s="107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107"/>
      <c r="L9" s="107"/>
      <c r="M9" s="107"/>
      <c r="N9" s="107"/>
      <c r="O9" s="107"/>
      <c r="P9" s="107"/>
      <c r="Q9" s="107"/>
      <c r="R9" s="107"/>
      <c r="S9" s="107"/>
      <c r="T9" s="107"/>
    </row>
    <row r="10" spans="1:20" ht="30" customHeight="1">
      <c r="A10" s="107"/>
      <c r="B10" s="359"/>
      <c r="C10" s="363"/>
      <c r="D10" s="363"/>
      <c r="E10" s="363"/>
      <c r="F10" s="363"/>
      <c r="G10" s="363"/>
      <c r="H10" s="108" t="s">
        <v>17</v>
      </c>
      <c r="I10" s="108" t="s">
        <v>18</v>
      </c>
      <c r="J10" s="109" t="s">
        <v>19</v>
      </c>
      <c r="K10" s="107"/>
      <c r="L10" s="107"/>
      <c r="M10" s="107"/>
      <c r="N10" s="107"/>
      <c r="O10" s="107"/>
      <c r="P10" s="107"/>
      <c r="Q10" s="107"/>
      <c r="R10" s="107"/>
      <c r="S10" s="107"/>
      <c r="T10" s="107"/>
    </row>
    <row r="11" spans="1:20" ht="30" customHeight="1">
      <c r="A11" s="107"/>
      <c r="B11" s="110" t="s">
        <v>20</v>
      </c>
      <c r="C11" s="110" t="s">
        <v>21</v>
      </c>
      <c r="D11" s="111">
        <v>891</v>
      </c>
      <c r="E11" s="112">
        <v>201</v>
      </c>
      <c r="F11" s="113">
        <v>3</v>
      </c>
      <c r="G11" s="114">
        <v>0</v>
      </c>
      <c r="H11" s="115">
        <v>1190</v>
      </c>
      <c r="I11" s="116">
        <v>1957</v>
      </c>
      <c r="J11" s="117">
        <f>H11+I11</f>
        <v>3147</v>
      </c>
      <c r="K11" s="107"/>
      <c r="L11" s="107"/>
      <c r="M11" s="107"/>
      <c r="N11" s="107"/>
      <c r="O11" s="107"/>
      <c r="P11" s="107"/>
      <c r="Q11" s="107"/>
      <c r="R11" s="107"/>
      <c r="S11" s="107"/>
      <c r="T11" s="107"/>
    </row>
    <row r="12" spans="1:20" ht="30" customHeight="1">
      <c r="A12" s="107"/>
      <c r="B12" s="358" t="s">
        <v>19</v>
      </c>
      <c r="C12" s="359"/>
      <c r="D12" s="118">
        <f t="shared" ref="D12:J12" si="0">SUM(D11:D11)</f>
        <v>891</v>
      </c>
      <c r="E12" s="118">
        <f t="shared" si="0"/>
        <v>201</v>
      </c>
      <c r="F12" s="118">
        <f t="shared" si="0"/>
        <v>3</v>
      </c>
      <c r="G12" s="118">
        <f t="shared" si="0"/>
        <v>0</v>
      </c>
      <c r="H12" s="118">
        <f t="shared" si="0"/>
        <v>1190</v>
      </c>
      <c r="I12" s="118">
        <f t="shared" si="0"/>
        <v>1957</v>
      </c>
      <c r="J12" s="119">
        <f t="shared" si="0"/>
        <v>3147</v>
      </c>
      <c r="K12" s="107"/>
      <c r="L12" s="107"/>
      <c r="M12" s="107"/>
      <c r="N12" s="107"/>
      <c r="O12" s="107"/>
      <c r="P12" s="107"/>
      <c r="Q12" s="107"/>
      <c r="R12" s="107"/>
      <c r="S12" s="107"/>
      <c r="T12" s="107"/>
    </row>
    <row r="13" spans="1:20" ht="30" customHeight="1">
      <c r="A13" s="107"/>
      <c r="B13" s="360"/>
      <c r="C13" s="360"/>
      <c r="D13" s="360"/>
      <c r="E13" s="360"/>
      <c r="F13" s="360"/>
      <c r="G13" s="360"/>
      <c r="H13" s="360"/>
      <c r="I13" s="360"/>
      <c r="J13" s="360"/>
      <c r="K13" s="107"/>
      <c r="L13" s="107"/>
      <c r="M13" s="107"/>
      <c r="N13" s="107"/>
      <c r="O13" s="107"/>
      <c r="P13" s="107"/>
      <c r="Q13" s="107"/>
      <c r="R13" s="107"/>
      <c r="S13" s="107"/>
      <c r="T13" s="107"/>
    </row>
    <row r="14" spans="1:20" ht="30" customHeight="1">
      <c r="A14" s="107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107"/>
      <c r="L14" s="107"/>
      <c r="M14" s="107"/>
      <c r="N14" s="107"/>
      <c r="O14" s="107"/>
      <c r="P14" s="107"/>
      <c r="Q14" s="107"/>
      <c r="R14" s="107"/>
      <c r="S14" s="107"/>
      <c r="T14" s="107"/>
    </row>
    <row r="15" spans="1:20" ht="39.75" customHeight="1">
      <c r="A15" s="107"/>
      <c r="B15" s="358" t="s">
        <v>105</v>
      </c>
      <c r="C15" s="359"/>
      <c r="D15" s="108" t="s">
        <v>106</v>
      </c>
      <c r="E15" s="362" t="s">
        <v>107</v>
      </c>
      <c r="F15" s="358"/>
      <c r="G15" s="358"/>
      <c r="H15" s="358"/>
      <c r="I15" s="358"/>
      <c r="J15" s="358"/>
      <c r="K15" s="107"/>
      <c r="L15" s="107"/>
      <c r="M15" s="107"/>
      <c r="N15" s="107"/>
      <c r="O15" s="107"/>
      <c r="P15" s="107"/>
      <c r="Q15" s="107"/>
      <c r="R15" s="107"/>
      <c r="S15" s="107"/>
      <c r="T15" s="107"/>
    </row>
    <row r="16" spans="1:20" ht="30" customHeight="1">
      <c r="A16" s="107"/>
      <c r="B16" s="352" t="s">
        <v>79</v>
      </c>
      <c r="C16" s="353"/>
      <c r="D16" s="120">
        <v>910.08</v>
      </c>
      <c r="E16" s="354" t="s">
        <v>108</v>
      </c>
      <c r="F16" s="355"/>
      <c r="G16" s="355"/>
      <c r="H16" s="355"/>
      <c r="I16" s="355"/>
      <c r="J16" s="355"/>
      <c r="K16" s="107"/>
      <c r="L16" s="107"/>
      <c r="M16" s="107"/>
      <c r="N16" s="107"/>
      <c r="O16" s="107"/>
      <c r="P16" s="107"/>
      <c r="Q16" s="107"/>
      <c r="R16" s="107"/>
      <c r="S16" s="107"/>
      <c r="T16" s="107"/>
    </row>
    <row r="17" spans="1:20" ht="30" customHeight="1">
      <c r="A17" s="107"/>
      <c r="B17" s="352" t="s">
        <v>80</v>
      </c>
      <c r="C17" s="353"/>
      <c r="D17" s="120">
        <v>719.62</v>
      </c>
      <c r="E17" s="354" t="s">
        <v>109</v>
      </c>
      <c r="F17" s="355"/>
      <c r="G17" s="355"/>
      <c r="H17" s="355"/>
      <c r="I17" s="355"/>
      <c r="J17" s="355"/>
      <c r="K17" s="107"/>
      <c r="L17" s="107"/>
      <c r="M17" s="107"/>
      <c r="N17" s="107"/>
      <c r="O17" s="107"/>
      <c r="P17" s="107"/>
      <c r="Q17" s="107"/>
      <c r="R17" s="107"/>
      <c r="S17" s="107"/>
      <c r="T17" s="107"/>
    </row>
    <row r="18" spans="1:20" ht="30" customHeight="1">
      <c r="A18" s="107"/>
      <c r="B18" s="352" t="s">
        <v>81</v>
      </c>
      <c r="C18" s="353"/>
      <c r="D18" s="120">
        <f>VALOR_NORMA_JE_por_UO!$E$12</f>
        <v>81.217083333333321</v>
      </c>
      <c r="E18" s="357" t="s">
        <v>115</v>
      </c>
      <c r="F18" s="355"/>
      <c r="G18" s="355"/>
      <c r="H18" s="355"/>
      <c r="I18" s="355"/>
      <c r="J18" s="355"/>
      <c r="K18" s="107"/>
      <c r="L18" s="107"/>
      <c r="M18" s="107"/>
      <c r="N18" s="107"/>
      <c r="O18" s="107"/>
      <c r="P18" s="107"/>
      <c r="Q18" s="107"/>
      <c r="R18" s="107"/>
      <c r="S18" s="107"/>
      <c r="T18" s="107"/>
    </row>
    <row r="19" spans="1:20" ht="30" customHeight="1">
      <c r="A19" s="107"/>
      <c r="B19" s="352" t="s">
        <v>82</v>
      </c>
      <c r="C19" s="353"/>
      <c r="D19" s="121" t="s">
        <v>110</v>
      </c>
      <c r="E19" s="354" t="s">
        <v>111</v>
      </c>
      <c r="F19" s="355"/>
      <c r="G19" s="355"/>
      <c r="H19" s="355"/>
      <c r="I19" s="355"/>
      <c r="J19" s="355"/>
      <c r="K19" s="107"/>
      <c r="L19" s="107"/>
      <c r="M19" s="107"/>
      <c r="N19" s="107"/>
      <c r="O19" s="107"/>
      <c r="P19" s="107"/>
      <c r="Q19" s="107"/>
      <c r="R19" s="107"/>
      <c r="S19" s="107"/>
      <c r="T19" s="107"/>
    </row>
    <row r="20" spans="1:20" ht="30" customHeight="1">
      <c r="A20" s="107"/>
      <c r="B20" s="352" t="s">
        <v>112</v>
      </c>
      <c r="C20" s="353"/>
      <c r="D20" s="120">
        <f>IF(C11="TSE",441.88,249.4)</f>
        <v>441.88</v>
      </c>
      <c r="E20" s="365" t="s">
        <v>113</v>
      </c>
      <c r="F20" s="352"/>
      <c r="G20" s="352"/>
      <c r="H20" s="352"/>
      <c r="I20" s="352"/>
      <c r="J20" s="352"/>
      <c r="K20" s="107"/>
      <c r="L20" s="107"/>
      <c r="M20" s="107"/>
      <c r="N20" s="107"/>
      <c r="O20" s="107"/>
      <c r="P20" s="107"/>
      <c r="Q20" s="107"/>
      <c r="R20" s="107"/>
      <c r="S20" s="107"/>
      <c r="T20" s="107"/>
    </row>
    <row r="22" spans="1:20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23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22</v>
      </c>
      <c r="C11" s="86" t="s">
        <v>23</v>
      </c>
      <c r="D11" s="125">
        <v>139</v>
      </c>
      <c r="E11" s="125">
        <v>35</v>
      </c>
      <c r="F11" s="125">
        <v>0</v>
      </c>
      <c r="G11" s="126">
        <v>0</v>
      </c>
      <c r="H11" s="125">
        <v>138</v>
      </c>
      <c r="I11" s="125">
        <v>267</v>
      </c>
      <c r="J11" s="127">
        <f>H11+I11</f>
        <v>405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139</v>
      </c>
      <c r="E12" s="128">
        <f t="shared" si="0"/>
        <v>35</v>
      </c>
      <c r="F12" s="128">
        <f t="shared" si="0"/>
        <v>0</v>
      </c>
      <c r="G12" s="128">
        <f t="shared" si="0"/>
        <v>0</v>
      </c>
      <c r="H12" s="128">
        <f t="shared" si="0"/>
        <v>138</v>
      </c>
      <c r="I12" s="128">
        <f t="shared" si="0"/>
        <v>267</v>
      </c>
      <c r="J12" s="129">
        <f t="shared" si="0"/>
        <v>405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VALOR_NORMA_JE_por_UO!$E$13</f>
        <v>0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22"/>
  <sheetViews>
    <sheetView showGridLines="0" topLeftCell="A7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25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24</v>
      </c>
      <c r="C11" s="86" t="s">
        <v>25</v>
      </c>
      <c r="D11" s="125">
        <v>299</v>
      </c>
      <c r="E11" s="125">
        <v>58</v>
      </c>
      <c r="F11" s="125">
        <v>46</v>
      </c>
      <c r="G11" s="126">
        <v>0</v>
      </c>
      <c r="H11" s="125">
        <v>337</v>
      </c>
      <c r="I11" s="125">
        <v>505</v>
      </c>
      <c r="J11" s="127">
        <f>H11+I11</f>
        <v>842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299</v>
      </c>
      <c r="E12" s="128">
        <f t="shared" si="0"/>
        <v>58</v>
      </c>
      <c r="F12" s="128">
        <f t="shared" si="0"/>
        <v>46</v>
      </c>
      <c r="G12" s="128">
        <f t="shared" si="0"/>
        <v>0</v>
      </c>
      <c r="H12" s="128">
        <f t="shared" si="0"/>
        <v>337</v>
      </c>
      <c r="I12" s="128">
        <f t="shared" si="0"/>
        <v>505</v>
      </c>
      <c r="J12" s="129">
        <f t="shared" si="0"/>
        <v>842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VALOR_NORMA_JE_por_UO!$E$14</f>
        <v>86.380326086956515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132"/>
      <c r="B1" s="132" t="s">
        <v>0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</row>
    <row r="2" spans="1:20" ht="30" customHeight="1">
      <c r="A2" s="132"/>
      <c r="B2" s="132" t="s">
        <v>1</v>
      </c>
      <c r="C2" s="133" t="s">
        <v>2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1:20" ht="30" customHeight="1">
      <c r="A3" s="132"/>
      <c r="B3" s="132" t="s">
        <v>3</v>
      </c>
      <c r="C3" s="134" t="s">
        <v>27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</row>
    <row r="4" spans="1:20" ht="30" customHeight="1">
      <c r="A4" s="132"/>
      <c r="B4" s="132" t="s">
        <v>5</v>
      </c>
      <c r="C4" s="135" t="s">
        <v>102</v>
      </c>
      <c r="D4" s="136" t="s">
        <v>103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</row>
    <row r="5" spans="1:20" ht="39.75" customHeight="1">
      <c r="A5" s="137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137"/>
      <c r="L5" s="137"/>
      <c r="M5" s="137"/>
      <c r="N5" s="137"/>
      <c r="O5" s="137"/>
      <c r="P5" s="137"/>
      <c r="Q5" s="137"/>
      <c r="R5" s="137"/>
      <c r="S5" s="137"/>
      <c r="T5" s="137"/>
    </row>
    <row r="6" spans="1:20" ht="19.5" customHeight="1">
      <c r="A6" s="138"/>
      <c r="B6" s="139"/>
      <c r="C6" s="139"/>
      <c r="D6" s="139"/>
      <c r="E6" s="139"/>
      <c r="F6" s="139"/>
      <c r="G6" s="139"/>
      <c r="H6" s="139"/>
      <c r="I6" s="139"/>
      <c r="J6" s="139"/>
      <c r="K6" s="138"/>
      <c r="L6" s="138"/>
      <c r="M6" s="138"/>
      <c r="N6" s="138"/>
      <c r="O6" s="138"/>
      <c r="P6" s="138"/>
      <c r="Q6" s="138"/>
      <c r="R6" s="138"/>
      <c r="S6" s="138"/>
      <c r="T6" s="138"/>
    </row>
    <row r="7" spans="1:20" ht="39.75" customHeight="1">
      <c r="A7" s="138"/>
      <c r="B7" s="140" t="s">
        <v>7</v>
      </c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</row>
    <row r="8" spans="1:20" ht="39.75" customHeight="1">
      <c r="A8" s="141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141"/>
      <c r="L8" s="141"/>
      <c r="M8" s="141"/>
      <c r="N8" s="141"/>
      <c r="O8" s="141"/>
      <c r="P8" s="141"/>
      <c r="Q8" s="141"/>
      <c r="R8" s="141"/>
      <c r="S8" s="141"/>
      <c r="T8" s="141"/>
    </row>
    <row r="9" spans="1:20" ht="30" customHeight="1">
      <c r="A9" s="141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141"/>
      <c r="L9" s="141"/>
      <c r="M9" s="141"/>
      <c r="N9" s="141"/>
      <c r="O9" s="141"/>
      <c r="P9" s="141"/>
      <c r="Q9" s="141"/>
      <c r="R9" s="141"/>
      <c r="S9" s="141"/>
      <c r="T9" s="141"/>
    </row>
    <row r="10" spans="1:20" ht="30" customHeight="1">
      <c r="A10" s="141"/>
      <c r="B10" s="359"/>
      <c r="C10" s="363"/>
      <c r="D10" s="363"/>
      <c r="E10" s="363"/>
      <c r="F10" s="363"/>
      <c r="G10" s="363"/>
      <c r="H10" s="142" t="s">
        <v>17</v>
      </c>
      <c r="I10" s="142" t="s">
        <v>18</v>
      </c>
      <c r="J10" s="143" t="s">
        <v>19</v>
      </c>
      <c r="K10" s="141"/>
      <c r="L10" s="141"/>
      <c r="M10" s="141"/>
      <c r="N10" s="141"/>
      <c r="O10" s="141"/>
      <c r="P10" s="141"/>
      <c r="Q10" s="141"/>
      <c r="R10" s="141"/>
      <c r="S10" s="141"/>
      <c r="T10" s="141"/>
    </row>
    <row r="11" spans="1:20" ht="30" customHeight="1">
      <c r="A11" s="141"/>
      <c r="B11" s="144" t="s">
        <v>26</v>
      </c>
      <c r="C11" s="144" t="s">
        <v>27</v>
      </c>
      <c r="D11" s="145">
        <v>378</v>
      </c>
      <c r="E11" s="146">
        <v>90</v>
      </c>
      <c r="F11" s="147">
        <v>11</v>
      </c>
      <c r="G11" s="148">
        <v>0</v>
      </c>
      <c r="H11" s="149">
        <v>393</v>
      </c>
      <c r="I11" s="150">
        <v>803</v>
      </c>
      <c r="J11" s="151">
        <f>H11+I11</f>
        <v>1196</v>
      </c>
      <c r="K11" s="141"/>
      <c r="L11" s="141"/>
      <c r="M11" s="141"/>
      <c r="N11" s="141"/>
      <c r="O11" s="141"/>
      <c r="P11" s="141"/>
      <c r="Q11" s="141"/>
      <c r="R11" s="141"/>
      <c r="S11" s="141"/>
      <c r="T11" s="141"/>
    </row>
    <row r="12" spans="1:20" ht="30" customHeight="1">
      <c r="A12" s="141"/>
      <c r="B12" s="358" t="s">
        <v>19</v>
      </c>
      <c r="C12" s="359"/>
      <c r="D12" s="152">
        <f t="shared" ref="D12:J12" si="0">SUM(D11:D11)</f>
        <v>378</v>
      </c>
      <c r="E12" s="152">
        <f t="shared" si="0"/>
        <v>90</v>
      </c>
      <c r="F12" s="152">
        <f t="shared" si="0"/>
        <v>11</v>
      </c>
      <c r="G12" s="152">
        <f t="shared" si="0"/>
        <v>0</v>
      </c>
      <c r="H12" s="152">
        <f t="shared" si="0"/>
        <v>393</v>
      </c>
      <c r="I12" s="152">
        <f t="shared" si="0"/>
        <v>803</v>
      </c>
      <c r="J12" s="153">
        <f t="shared" si="0"/>
        <v>1196</v>
      </c>
      <c r="K12" s="141"/>
      <c r="L12" s="141"/>
      <c r="M12" s="141"/>
      <c r="N12" s="141"/>
      <c r="O12" s="141"/>
      <c r="P12" s="141"/>
      <c r="Q12" s="141"/>
      <c r="R12" s="141"/>
      <c r="S12" s="141"/>
      <c r="T12" s="141"/>
    </row>
    <row r="13" spans="1:20" ht="30" customHeight="1">
      <c r="A13" s="141"/>
      <c r="B13" s="360"/>
      <c r="C13" s="360"/>
      <c r="D13" s="360"/>
      <c r="E13" s="360"/>
      <c r="F13" s="360"/>
      <c r="G13" s="360"/>
      <c r="H13" s="360"/>
      <c r="I13" s="360"/>
      <c r="J13" s="360"/>
      <c r="K13" s="141"/>
      <c r="L13" s="141"/>
      <c r="M13" s="141"/>
      <c r="N13" s="141"/>
      <c r="O13" s="141"/>
      <c r="P13" s="141"/>
      <c r="Q13" s="141"/>
      <c r="R13" s="141"/>
      <c r="S13" s="141"/>
      <c r="T13" s="141"/>
    </row>
    <row r="14" spans="1:20" ht="30" customHeight="1">
      <c r="A14" s="141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141"/>
      <c r="L14" s="141"/>
      <c r="M14" s="141"/>
      <c r="N14" s="141"/>
      <c r="O14" s="141"/>
      <c r="P14" s="141"/>
      <c r="Q14" s="141"/>
      <c r="R14" s="141"/>
      <c r="S14" s="141"/>
      <c r="T14" s="141"/>
    </row>
    <row r="15" spans="1:20" ht="39.75" customHeight="1">
      <c r="A15" s="141"/>
      <c r="B15" s="358" t="s">
        <v>105</v>
      </c>
      <c r="C15" s="359"/>
      <c r="D15" s="142" t="s">
        <v>106</v>
      </c>
      <c r="E15" s="362" t="s">
        <v>107</v>
      </c>
      <c r="F15" s="358"/>
      <c r="G15" s="358"/>
      <c r="H15" s="358"/>
      <c r="I15" s="358"/>
      <c r="J15" s="358"/>
      <c r="K15" s="141"/>
      <c r="L15" s="141"/>
      <c r="M15" s="141"/>
      <c r="N15" s="141"/>
      <c r="O15" s="141"/>
      <c r="P15" s="141"/>
      <c r="Q15" s="141"/>
      <c r="R15" s="141"/>
      <c r="S15" s="141"/>
      <c r="T15" s="141"/>
    </row>
    <row r="16" spans="1:20" ht="30" customHeight="1">
      <c r="A16" s="141"/>
      <c r="B16" s="352" t="s">
        <v>79</v>
      </c>
      <c r="C16" s="353"/>
      <c r="D16" s="154">
        <v>910.08</v>
      </c>
      <c r="E16" s="354" t="s">
        <v>108</v>
      </c>
      <c r="F16" s="355"/>
      <c r="G16" s="355"/>
      <c r="H16" s="355"/>
      <c r="I16" s="355"/>
      <c r="J16" s="355"/>
      <c r="K16" s="141"/>
      <c r="L16" s="141"/>
      <c r="M16" s="141"/>
      <c r="N16" s="141"/>
      <c r="O16" s="141"/>
      <c r="P16" s="141"/>
      <c r="Q16" s="141"/>
      <c r="R16" s="141"/>
      <c r="S16" s="141"/>
      <c r="T16" s="141"/>
    </row>
    <row r="17" spans="1:20" ht="30" customHeight="1">
      <c r="A17" s="141"/>
      <c r="B17" s="352" t="s">
        <v>80</v>
      </c>
      <c r="C17" s="353"/>
      <c r="D17" s="154">
        <v>719.62</v>
      </c>
      <c r="E17" s="354" t="s">
        <v>109</v>
      </c>
      <c r="F17" s="355"/>
      <c r="G17" s="355"/>
      <c r="H17" s="355"/>
      <c r="I17" s="355"/>
      <c r="J17" s="355"/>
      <c r="K17" s="141"/>
      <c r="L17" s="141"/>
      <c r="M17" s="141"/>
      <c r="N17" s="141"/>
      <c r="O17" s="141"/>
      <c r="P17" s="141"/>
      <c r="Q17" s="141"/>
      <c r="R17" s="141"/>
      <c r="S17" s="141"/>
      <c r="T17" s="141"/>
    </row>
    <row r="18" spans="1:20" ht="30" customHeight="1">
      <c r="A18" s="141"/>
      <c r="B18" s="352" t="s">
        <v>81</v>
      </c>
      <c r="C18" s="353"/>
      <c r="D18" s="298">
        <f>VALOR_NORMA_JE_por_UO!$E$15</f>
        <v>376.85965909090913</v>
      </c>
      <c r="E18" s="357" t="s">
        <v>115</v>
      </c>
      <c r="F18" s="355"/>
      <c r="G18" s="355"/>
      <c r="H18" s="355"/>
      <c r="I18" s="355"/>
      <c r="J18" s="355"/>
      <c r="K18" s="141"/>
      <c r="L18" s="141"/>
      <c r="M18" s="141"/>
      <c r="N18" s="141"/>
      <c r="O18" s="141"/>
      <c r="P18" s="141"/>
      <c r="Q18" s="141"/>
      <c r="R18" s="141"/>
      <c r="S18" s="141"/>
      <c r="T18" s="141"/>
    </row>
    <row r="19" spans="1:20" ht="30" customHeight="1">
      <c r="A19" s="141"/>
      <c r="B19" s="352" t="s">
        <v>82</v>
      </c>
      <c r="C19" s="353"/>
      <c r="D19" s="155" t="s">
        <v>110</v>
      </c>
      <c r="E19" s="354" t="s">
        <v>111</v>
      </c>
      <c r="F19" s="355"/>
      <c r="G19" s="355"/>
      <c r="H19" s="355"/>
      <c r="I19" s="355"/>
      <c r="J19" s="355"/>
      <c r="K19" s="141"/>
      <c r="L19" s="141"/>
      <c r="M19" s="141"/>
      <c r="N19" s="141"/>
      <c r="O19" s="141"/>
      <c r="P19" s="141"/>
      <c r="Q19" s="141"/>
      <c r="R19" s="141"/>
      <c r="S19" s="141"/>
      <c r="T19" s="141"/>
    </row>
    <row r="20" spans="1:20" ht="30" customHeight="1">
      <c r="A20" s="141"/>
      <c r="B20" s="352" t="s">
        <v>112</v>
      </c>
      <c r="C20" s="353"/>
      <c r="D20" s="154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141"/>
      <c r="L20" s="141"/>
      <c r="M20" s="141"/>
      <c r="N20" s="141"/>
      <c r="O20" s="141"/>
      <c r="P20" s="141"/>
      <c r="Q20" s="141"/>
      <c r="R20" s="141"/>
      <c r="S20" s="141"/>
      <c r="T20" s="141"/>
    </row>
    <row r="22" spans="1:20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I31" sqref="I31"/>
    </sheetView>
  </sheetViews>
  <sheetFormatPr defaultRowHeight="12.75"/>
  <cols>
    <col min="1" max="1" width="2.5703125" style="122" customWidth="1"/>
    <col min="2" max="2" width="35.7109375" style="122" customWidth="1"/>
    <col min="3" max="3" width="25.7109375" style="122" customWidth="1"/>
    <col min="4" max="10" width="20.7109375" style="122" customWidth="1"/>
    <col min="11" max="17" width="9.140625" style="122" customWidth="1"/>
    <col min="18" max="20" width="9.140625" style="60" customWidth="1"/>
    <col min="21" max="21" width="9.140625" style="60"/>
    <col min="22" max="22" width="9.140625" style="123"/>
    <col min="23" max="24" width="9.140625" style="60"/>
    <col min="25" max="25" width="9.140625" style="123"/>
    <col min="26" max="30" width="9.140625" style="60"/>
    <col min="31" max="34" width="9.140625" style="124"/>
    <col min="35" max="35" width="9.140625" style="60"/>
    <col min="36" max="16384" width="9.140625" style="122"/>
  </cols>
  <sheetData>
    <row r="1" spans="1:2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30" customHeight="1">
      <c r="A3" s="77"/>
      <c r="B3" s="77" t="s">
        <v>3</v>
      </c>
      <c r="C3" s="79" t="s">
        <v>29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30" customHeight="1">
      <c r="A4" s="77"/>
      <c r="B4" s="77" t="s">
        <v>5</v>
      </c>
      <c r="C4" s="80" t="s">
        <v>102</v>
      </c>
      <c r="D4" s="81" t="s">
        <v>103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20" ht="39.75" customHeight="1">
      <c r="A5" s="4"/>
      <c r="B5" s="320" t="s">
        <v>6</v>
      </c>
      <c r="C5" s="320"/>
      <c r="D5" s="320"/>
      <c r="E5" s="320"/>
      <c r="F5" s="320"/>
      <c r="G5" s="320"/>
      <c r="H5" s="320"/>
      <c r="I5" s="320"/>
      <c r="J5" s="320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9.5" customHeight="1">
      <c r="A6" s="3"/>
      <c r="B6" s="82"/>
      <c r="C6" s="82"/>
      <c r="D6" s="82"/>
      <c r="E6" s="82"/>
      <c r="F6" s="82"/>
      <c r="G6" s="82"/>
      <c r="H6" s="82"/>
      <c r="I6" s="82"/>
      <c r="J6" s="82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83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60"/>
      <c r="B8" s="359" t="s">
        <v>8</v>
      </c>
      <c r="C8" s="363"/>
      <c r="D8" s="363" t="s">
        <v>9</v>
      </c>
      <c r="E8" s="363"/>
      <c r="F8" s="363"/>
      <c r="G8" s="363"/>
      <c r="H8" s="363"/>
      <c r="I8" s="363"/>
      <c r="J8" s="362"/>
      <c r="K8" s="60"/>
      <c r="L8" s="60"/>
      <c r="M8" s="60"/>
      <c r="N8" s="60"/>
      <c r="O8" s="60"/>
      <c r="P8" s="60"/>
      <c r="Q8" s="60"/>
    </row>
    <row r="9" spans="1:20" ht="30" customHeight="1">
      <c r="A9" s="60"/>
      <c r="B9" s="359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2"/>
      <c r="K9" s="60"/>
      <c r="L9" s="60"/>
      <c r="M9" s="60"/>
      <c r="N9" s="60"/>
      <c r="O9" s="60"/>
      <c r="P9" s="60"/>
      <c r="Q9" s="60"/>
    </row>
    <row r="10" spans="1:20" ht="30" customHeight="1">
      <c r="A10" s="60"/>
      <c r="B10" s="359"/>
      <c r="C10" s="363"/>
      <c r="D10" s="363"/>
      <c r="E10" s="363"/>
      <c r="F10" s="363"/>
      <c r="G10" s="363"/>
      <c r="H10" s="84" t="s">
        <v>17</v>
      </c>
      <c r="I10" s="84" t="s">
        <v>18</v>
      </c>
      <c r="J10" s="85" t="s">
        <v>19</v>
      </c>
      <c r="K10" s="60"/>
      <c r="L10" s="60"/>
      <c r="M10" s="60"/>
      <c r="N10" s="60"/>
      <c r="O10" s="60"/>
      <c r="P10" s="60"/>
      <c r="Q10" s="60"/>
    </row>
    <row r="11" spans="1:20" ht="30" customHeight="1">
      <c r="A11" s="60"/>
      <c r="B11" s="86" t="s">
        <v>28</v>
      </c>
      <c r="C11" s="86" t="s">
        <v>29</v>
      </c>
      <c r="D11" s="125">
        <v>938</v>
      </c>
      <c r="E11" s="125">
        <v>196</v>
      </c>
      <c r="F11" s="125">
        <v>66</v>
      </c>
      <c r="G11" s="126">
        <v>0</v>
      </c>
      <c r="H11" s="125">
        <v>836</v>
      </c>
      <c r="I11" s="125">
        <v>712</v>
      </c>
      <c r="J11" s="127">
        <f>H11+I11</f>
        <v>1548</v>
      </c>
      <c r="K11" s="60"/>
      <c r="L11" s="60"/>
      <c r="M11" s="60"/>
      <c r="N11" s="60"/>
      <c r="O11" s="60"/>
      <c r="P11" s="60"/>
      <c r="Q11" s="60"/>
    </row>
    <row r="12" spans="1:20" ht="30" customHeight="1">
      <c r="A12" s="60"/>
      <c r="B12" s="358" t="s">
        <v>19</v>
      </c>
      <c r="C12" s="359"/>
      <c r="D12" s="128">
        <f t="shared" ref="D12:J12" si="0">SUM(D11:D11)</f>
        <v>938</v>
      </c>
      <c r="E12" s="128">
        <f t="shared" si="0"/>
        <v>196</v>
      </c>
      <c r="F12" s="128">
        <f t="shared" si="0"/>
        <v>66</v>
      </c>
      <c r="G12" s="128">
        <f t="shared" si="0"/>
        <v>0</v>
      </c>
      <c r="H12" s="128">
        <f t="shared" si="0"/>
        <v>836</v>
      </c>
      <c r="I12" s="128">
        <f t="shared" si="0"/>
        <v>712</v>
      </c>
      <c r="J12" s="129">
        <f t="shared" si="0"/>
        <v>1548</v>
      </c>
      <c r="K12" s="60"/>
      <c r="L12" s="60"/>
      <c r="M12" s="60"/>
      <c r="N12" s="60"/>
      <c r="O12" s="60"/>
      <c r="P12" s="60"/>
      <c r="Q12" s="60"/>
    </row>
    <row r="13" spans="1:20" ht="30" customHeight="1">
      <c r="A13" s="60"/>
      <c r="B13" s="360"/>
      <c r="C13" s="360"/>
      <c r="D13" s="360"/>
      <c r="E13" s="360"/>
      <c r="F13" s="360"/>
      <c r="G13" s="360"/>
      <c r="H13" s="360"/>
      <c r="I13" s="360"/>
      <c r="J13" s="360"/>
      <c r="K13" s="60"/>
      <c r="L13" s="60"/>
      <c r="M13" s="60"/>
      <c r="N13" s="60"/>
      <c r="O13" s="60"/>
      <c r="P13" s="60"/>
      <c r="Q13" s="60"/>
    </row>
    <row r="14" spans="1:20" ht="30" customHeight="1">
      <c r="A14" s="60"/>
      <c r="B14" s="361" t="s">
        <v>114</v>
      </c>
      <c r="C14" s="361"/>
      <c r="D14" s="361"/>
      <c r="E14" s="361"/>
      <c r="F14" s="361"/>
      <c r="G14" s="361"/>
      <c r="H14" s="361"/>
      <c r="I14" s="361"/>
      <c r="J14" s="361"/>
      <c r="K14" s="60"/>
      <c r="L14" s="60"/>
      <c r="M14" s="60"/>
      <c r="N14" s="60"/>
      <c r="O14" s="60"/>
      <c r="P14" s="60"/>
      <c r="Q14" s="60"/>
    </row>
    <row r="15" spans="1:20" ht="39.75" customHeight="1">
      <c r="A15" s="60"/>
      <c r="B15" s="358" t="s">
        <v>105</v>
      </c>
      <c r="C15" s="359"/>
      <c r="D15" s="84" t="s">
        <v>106</v>
      </c>
      <c r="E15" s="362" t="s">
        <v>107</v>
      </c>
      <c r="F15" s="358"/>
      <c r="G15" s="358"/>
      <c r="H15" s="358"/>
      <c r="I15" s="358"/>
      <c r="J15" s="358"/>
      <c r="K15" s="60"/>
      <c r="L15" s="60"/>
      <c r="M15" s="60"/>
      <c r="N15" s="60"/>
      <c r="O15" s="60"/>
      <c r="P15" s="60"/>
      <c r="Q15" s="60"/>
    </row>
    <row r="16" spans="1:20" ht="30" customHeight="1">
      <c r="A16" s="60"/>
      <c r="B16" s="352" t="s">
        <v>79</v>
      </c>
      <c r="C16" s="353"/>
      <c r="D16" s="130">
        <v>910.08</v>
      </c>
      <c r="E16" s="354" t="s">
        <v>108</v>
      </c>
      <c r="F16" s="355"/>
      <c r="G16" s="355"/>
      <c r="H16" s="355"/>
      <c r="I16" s="355"/>
      <c r="J16" s="355"/>
      <c r="K16" s="60"/>
      <c r="L16" s="60"/>
      <c r="M16" s="60"/>
      <c r="N16" s="60"/>
      <c r="O16" s="60"/>
      <c r="P16" s="60"/>
      <c r="Q16" s="60"/>
    </row>
    <row r="17" spans="1:17" ht="30" customHeight="1">
      <c r="A17" s="60"/>
      <c r="B17" s="352" t="s">
        <v>80</v>
      </c>
      <c r="C17" s="353"/>
      <c r="D17" s="130">
        <v>719.62</v>
      </c>
      <c r="E17" s="354" t="s">
        <v>109</v>
      </c>
      <c r="F17" s="355"/>
      <c r="G17" s="355"/>
      <c r="H17" s="355"/>
      <c r="I17" s="355"/>
      <c r="J17" s="355"/>
      <c r="K17" s="60"/>
      <c r="L17" s="60"/>
      <c r="M17" s="60"/>
      <c r="N17" s="60"/>
      <c r="O17" s="60"/>
      <c r="P17" s="60"/>
      <c r="Q17" s="60"/>
    </row>
    <row r="18" spans="1:17" ht="30" customHeight="1">
      <c r="A18" s="60"/>
      <c r="B18" s="352" t="s">
        <v>81</v>
      </c>
      <c r="C18" s="353"/>
      <c r="D18" s="298">
        <f>VALOR_NORMA_JE_por_UO!$E$16</f>
        <v>253.73314393939395</v>
      </c>
      <c r="E18" s="357" t="s">
        <v>115</v>
      </c>
      <c r="F18" s="355"/>
      <c r="G18" s="355"/>
      <c r="H18" s="355"/>
      <c r="I18" s="355"/>
      <c r="J18" s="355"/>
      <c r="K18" s="60"/>
      <c r="L18" s="60"/>
      <c r="M18" s="60"/>
      <c r="N18" s="60"/>
      <c r="O18" s="60"/>
      <c r="P18" s="60"/>
      <c r="Q18" s="60"/>
    </row>
    <row r="19" spans="1:17" ht="30" customHeight="1">
      <c r="A19" s="60"/>
      <c r="B19" s="352" t="s">
        <v>82</v>
      </c>
      <c r="C19" s="353"/>
      <c r="D19" s="131" t="s">
        <v>110</v>
      </c>
      <c r="E19" s="354" t="s">
        <v>111</v>
      </c>
      <c r="F19" s="355"/>
      <c r="G19" s="355"/>
      <c r="H19" s="355"/>
      <c r="I19" s="355"/>
      <c r="J19" s="355"/>
      <c r="K19" s="60"/>
      <c r="L19" s="60"/>
      <c r="M19" s="60"/>
      <c r="N19" s="60"/>
      <c r="O19" s="60"/>
      <c r="P19" s="60"/>
      <c r="Q19" s="60"/>
    </row>
    <row r="20" spans="1:17" ht="30" customHeight="1">
      <c r="A20" s="60"/>
      <c r="B20" s="352" t="s">
        <v>112</v>
      </c>
      <c r="C20" s="353"/>
      <c r="D20" s="130">
        <f>IF(C11="TSE",441.88,249.4)</f>
        <v>249.4</v>
      </c>
      <c r="E20" s="365" t="s">
        <v>113</v>
      </c>
      <c r="F20" s="352"/>
      <c r="G20" s="352"/>
      <c r="H20" s="352"/>
      <c r="I20" s="352"/>
      <c r="J20" s="352"/>
      <c r="K20" s="60"/>
      <c r="L20" s="60"/>
      <c r="M20" s="60"/>
      <c r="N20" s="60"/>
      <c r="O20" s="60"/>
      <c r="P20" s="60"/>
      <c r="Q20" s="60"/>
    </row>
    <row r="22" spans="1:17">
      <c r="B22" s="364"/>
      <c r="C22" s="364"/>
      <c r="D22" s="364"/>
      <c r="E22" s="364"/>
      <c r="F22" s="364"/>
      <c r="G22" s="364"/>
      <c r="H22" s="364"/>
      <c r="I22" s="364"/>
      <c r="J22" s="364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QTDE_BENEFIÁRIOS_JE_por_UO</vt:lpstr>
      <vt:lpstr>VALOR_NORMA_JE_por_UO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2020-09-17T12:25:05Z</dcterms:created>
  <dcterms:modified xsi:type="dcterms:W3CDTF">2020-09-23T23:33:37Z</dcterms:modified>
</cp:coreProperties>
</file>