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tabRatio="1000" activeTab="3"/>
  </bookViews>
  <sheets>
    <sheet name="QTDE_BENEFICIÁRIOS_JE" sheetId="1" r:id="rId1"/>
    <sheet name="VALOR_NORMA_JE" sheetId="2" r:id="rId2"/>
    <sheet name="UO_MEDIA_BEN-AT" sheetId="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D18" i="4"/>
  <c r="G40" i="3" s="1"/>
  <c r="D18" i="32"/>
  <c r="G39" i="3" s="1"/>
  <c r="D18" i="31"/>
  <c r="G38" i="3" s="1"/>
  <c r="D18" i="30"/>
  <c r="D18" i="29"/>
  <c r="G36" i="3" s="1"/>
  <c r="D18" i="28"/>
  <c r="G35" i="3" s="1"/>
  <c r="D18" i="27"/>
  <c r="G34" i="3" s="1"/>
  <c r="D18" i="26"/>
  <c r="G33" i="3" s="1"/>
  <c r="D18" i="25"/>
  <c r="G32" i="3" s="1"/>
  <c r="D18" i="24"/>
  <c r="G31" i="3" s="1"/>
  <c r="G37"/>
  <c r="D18" i="23"/>
  <c r="G30" i="3" s="1"/>
  <c r="D18" i="22"/>
  <c r="G29" i="3" s="1"/>
  <c r="D18" i="21"/>
  <c r="G28" i="3" s="1"/>
  <c r="D18" i="20"/>
  <c r="G27" i="3" s="1"/>
  <c r="D18" i="19"/>
  <c r="G26" i="3" s="1"/>
  <c r="D18" i="18"/>
  <c r="G25" i="3" s="1"/>
  <c r="D18" i="17"/>
  <c r="G24" i="3" s="1"/>
  <c r="D18" i="16"/>
  <c r="G23" i="3" s="1"/>
  <c r="D18" i="15"/>
  <c r="G22" i="3" s="1"/>
  <c r="D18" i="14"/>
  <c r="G21" i="3" s="1"/>
  <c r="D18" i="13"/>
  <c r="G20" i="3" s="1"/>
  <c r="D18" i="12"/>
  <c r="D18" i="11"/>
  <c r="G18" i="3" s="1"/>
  <c r="D18" i="10"/>
  <c r="G17" i="3" s="1"/>
  <c r="D18" i="9"/>
  <c r="G16" i="3" s="1"/>
  <c r="D18" i="8"/>
  <c r="G15" i="3" s="1"/>
  <c r="D18" i="7"/>
  <c r="G14" i="3" s="1"/>
  <c r="D18" i="6"/>
  <c r="D18" i="5"/>
  <c r="G12" i="3" s="1"/>
  <c r="D20" i="32"/>
  <c r="I12"/>
  <c r="H12"/>
  <c r="G12"/>
  <c r="F12"/>
  <c r="E12"/>
  <c r="D12"/>
  <c r="J11"/>
  <c r="J12" s="1"/>
  <c r="D20" i="31"/>
  <c r="I12"/>
  <c r="H12"/>
  <c r="G12"/>
  <c r="F12"/>
  <c r="E12"/>
  <c r="D12"/>
  <c r="J11"/>
  <c r="J12" s="1"/>
  <c r="D20" i="30"/>
  <c r="I12"/>
  <c r="H12"/>
  <c r="G12"/>
  <c r="F12"/>
  <c r="E12"/>
  <c r="D12"/>
  <c r="J11"/>
  <c r="J12" s="1"/>
  <c r="D20" i="29"/>
  <c r="I12"/>
  <c r="H12"/>
  <c r="G12"/>
  <c r="F12"/>
  <c r="E12"/>
  <c r="D12"/>
  <c r="J11"/>
  <c r="J12" s="1"/>
  <c r="D20" i="28"/>
  <c r="I12"/>
  <c r="H12"/>
  <c r="G12"/>
  <c r="F12"/>
  <c r="E12"/>
  <c r="D12"/>
  <c r="J11"/>
  <c r="J12" s="1"/>
  <c r="D20" i="27"/>
  <c r="I12"/>
  <c r="H12"/>
  <c r="G12"/>
  <c r="F12"/>
  <c r="E12"/>
  <c r="D12"/>
  <c r="J11"/>
  <c r="J12" s="1"/>
  <c r="D20" i="26"/>
  <c r="I12"/>
  <c r="H12"/>
  <c r="G12"/>
  <c r="F12"/>
  <c r="E12"/>
  <c r="D12"/>
  <c r="J11"/>
  <c r="J12" s="1"/>
  <c r="D20" i="25"/>
  <c r="J12"/>
  <c r="I12"/>
  <c r="H12"/>
  <c r="G12"/>
  <c r="F12"/>
  <c r="E12"/>
  <c r="D12"/>
  <c r="J11"/>
  <c r="D20" i="24"/>
  <c r="J12"/>
  <c r="I12"/>
  <c r="H12"/>
  <c r="G12"/>
  <c r="F12"/>
  <c r="E12"/>
  <c r="D12"/>
  <c r="J11"/>
  <c r="D20" i="23"/>
  <c r="I12"/>
  <c r="H12"/>
  <c r="G12"/>
  <c r="F12"/>
  <c r="E12"/>
  <c r="D12"/>
  <c r="J11"/>
  <c r="J12" s="1"/>
  <c r="D20" i="22"/>
  <c r="I12"/>
  <c r="H12"/>
  <c r="G12"/>
  <c r="F12"/>
  <c r="E12"/>
  <c r="D12"/>
  <c r="J11"/>
  <c r="J12" s="1"/>
  <c r="D20" i="21"/>
  <c r="J12"/>
  <c r="I12"/>
  <c r="H12"/>
  <c r="G12"/>
  <c r="F12"/>
  <c r="E12"/>
  <c r="D12"/>
  <c r="J11"/>
  <c r="D20" i="20"/>
  <c r="I12"/>
  <c r="H12"/>
  <c r="G12"/>
  <c r="F12"/>
  <c r="E12"/>
  <c r="D12"/>
  <c r="J11"/>
  <c r="J12" s="1"/>
  <c r="D20" i="19"/>
  <c r="J12"/>
  <c r="I12"/>
  <c r="H12"/>
  <c r="G12"/>
  <c r="F12"/>
  <c r="E12"/>
  <c r="D12"/>
  <c r="J11"/>
  <c r="D20" i="18"/>
  <c r="I12"/>
  <c r="H12"/>
  <c r="G12"/>
  <c r="F12"/>
  <c r="E12"/>
  <c r="D12"/>
  <c r="J11"/>
  <c r="J12" s="1"/>
  <c r="D20" i="17"/>
  <c r="J12"/>
  <c r="I12"/>
  <c r="H12"/>
  <c r="G12"/>
  <c r="F12"/>
  <c r="E12"/>
  <c r="D12"/>
  <c r="J11"/>
  <c r="D20" i="16"/>
  <c r="J12"/>
  <c r="I12"/>
  <c r="H12"/>
  <c r="G12"/>
  <c r="F12"/>
  <c r="E12"/>
  <c r="D12"/>
  <c r="J11"/>
  <c r="D20" i="15"/>
  <c r="I12"/>
  <c r="H12"/>
  <c r="G12"/>
  <c r="F12"/>
  <c r="E12"/>
  <c r="D12"/>
  <c r="J11"/>
  <c r="J12" s="1"/>
  <c r="D20" i="14"/>
  <c r="I12"/>
  <c r="H12"/>
  <c r="G12"/>
  <c r="F12"/>
  <c r="E12"/>
  <c r="D12"/>
  <c r="J11"/>
  <c r="J12" s="1"/>
  <c r="D20" i="13"/>
  <c r="J12"/>
  <c r="I12"/>
  <c r="H12"/>
  <c r="G12"/>
  <c r="F12"/>
  <c r="E12"/>
  <c r="D12"/>
  <c r="J11"/>
  <c r="D20" i="12"/>
  <c r="I12"/>
  <c r="H12"/>
  <c r="G12"/>
  <c r="F12"/>
  <c r="E12"/>
  <c r="D12"/>
  <c r="J11"/>
  <c r="J12" s="1"/>
  <c r="D20" i="11"/>
  <c r="J12"/>
  <c r="I12"/>
  <c r="H12"/>
  <c r="G12"/>
  <c r="F12"/>
  <c r="E12"/>
  <c r="D12"/>
  <c r="J11"/>
  <c r="D20" i="10"/>
  <c r="I12"/>
  <c r="H12"/>
  <c r="G12"/>
  <c r="F12"/>
  <c r="E12"/>
  <c r="D12"/>
  <c r="J11"/>
  <c r="J12" s="1"/>
  <c r="D20" i="9"/>
  <c r="J12"/>
  <c r="I12"/>
  <c r="H12"/>
  <c r="G12"/>
  <c r="F12"/>
  <c r="E12"/>
  <c r="D12"/>
  <c r="J11"/>
  <c r="D20" i="8"/>
  <c r="I12"/>
  <c r="H12"/>
  <c r="G12"/>
  <c r="F12"/>
  <c r="E12"/>
  <c r="D12"/>
  <c r="J11"/>
  <c r="J12" s="1"/>
  <c r="D20" i="7"/>
  <c r="I12"/>
  <c r="H12"/>
  <c r="G12"/>
  <c r="F12"/>
  <c r="E12"/>
  <c r="D12"/>
  <c r="J11"/>
  <c r="J12" s="1"/>
  <c r="D20" i="6"/>
  <c r="J12"/>
  <c r="I12"/>
  <c r="H12"/>
  <c r="G12"/>
  <c r="F12"/>
  <c r="E12"/>
  <c r="D12"/>
  <c r="J11"/>
  <c r="D20" i="5"/>
  <c r="J12"/>
  <c r="I12"/>
  <c r="H12"/>
  <c r="G12"/>
  <c r="F12"/>
  <c r="E12"/>
  <c r="D12"/>
  <c r="J11"/>
  <c r="D20" i="4"/>
  <c r="G12"/>
  <c r="I11"/>
  <c r="I12" s="1"/>
  <c r="H11"/>
  <c r="H12" s="1"/>
  <c r="F11"/>
  <c r="F12" s="1"/>
  <c r="E11"/>
  <c r="E12" s="1"/>
  <c r="D11"/>
  <c r="D12" s="1"/>
  <c r="D40" i="3"/>
  <c r="C36"/>
  <c r="C34"/>
  <c r="C28"/>
  <c r="C26"/>
  <c r="G19"/>
  <c r="C18"/>
  <c r="G13"/>
  <c r="D4"/>
  <c r="C4"/>
  <c r="E9" s="1"/>
  <c r="G39" i="2"/>
  <c r="D39"/>
  <c r="C39"/>
  <c r="G38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G14"/>
  <c r="D14"/>
  <c r="C14"/>
  <c r="G13"/>
  <c r="D13"/>
  <c r="C13"/>
  <c r="G12"/>
  <c r="D12"/>
  <c r="C12"/>
  <c r="D4"/>
  <c r="C4"/>
  <c r="H38" i="1"/>
  <c r="G38"/>
  <c r="I38" s="1"/>
  <c r="F38"/>
  <c r="E38"/>
  <c r="C39" i="3" s="1"/>
  <c r="E39" s="1"/>
  <c r="D38" i="1"/>
  <c r="C38"/>
  <c r="H37"/>
  <c r="G37"/>
  <c r="I37" s="1"/>
  <c r="F37"/>
  <c r="E37"/>
  <c r="C38" i="3" s="1"/>
  <c r="E38" s="1"/>
  <c r="D37" i="1"/>
  <c r="C37"/>
  <c r="I36"/>
  <c r="H36"/>
  <c r="G36"/>
  <c r="F36"/>
  <c r="E36"/>
  <c r="C37" i="3" s="1"/>
  <c r="D36" i="1"/>
  <c r="C36"/>
  <c r="I35"/>
  <c r="H35"/>
  <c r="G35"/>
  <c r="F35"/>
  <c r="E35"/>
  <c r="D35"/>
  <c r="C35"/>
  <c r="H34"/>
  <c r="G34"/>
  <c r="I34" s="1"/>
  <c r="F34"/>
  <c r="E34"/>
  <c r="C35" i="3" s="1"/>
  <c r="D34" i="1"/>
  <c r="C34"/>
  <c r="H33"/>
  <c r="G33"/>
  <c r="I33" s="1"/>
  <c r="F33"/>
  <c r="E33"/>
  <c r="D33"/>
  <c r="C33"/>
  <c r="I32"/>
  <c r="H32"/>
  <c r="G32"/>
  <c r="F32"/>
  <c r="E32"/>
  <c r="C33" i="3" s="1"/>
  <c r="E33" s="1"/>
  <c r="D32" i="1"/>
  <c r="C32"/>
  <c r="H31"/>
  <c r="G31"/>
  <c r="I31" s="1"/>
  <c r="F31"/>
  <c r="E31"/>
  <c r="C32" i="3" s="1"/>
  <c r="D31" i="1"/>
  <c r="C31"/>
  <c r="H30"/>
  <c r="G30"/>
  <c r="I30" s="1"/>
  <c r="F30"/>
  <c r="E30"/>
  <c r="C31" i="3" s="1"/>
  <c r="D30" i="1"/>
  <c r="C30"/>
  <c r="H29"/>
  <c r="G29"/>
  <c r="I29" s="1"/>
  <c r="F29"/>
  <c r="E29"/>
  <c r="C30" i="3" s="1"/>
  <c r="E30" s="1"/>
  <c r="D29" i="1"/>
  <c r="C29"/>
  <c r="I28"/>
  <c r="H28"/>
  <c r="G28"/>
  <c r="F28"/>
  <c r="E28"/>
  <c r="C29" i="3" s="1"/>
  <c r="E29" s="1"/>
  <c r="D28" i="1"/>
  <c r="C28"/>
  <c r="I27"/>
  <c r="H27"/>
  <c r="G27"/>
  <c r="F27"/>
  <c r="E27"/>
  <c r="D27"/>
  <c r="C27"/>
  <c r="H26"/>
  <c r="G26"/>
  <c r="I26" s="1"/>
  <c r="F26"/>
  <c r="E26"/>
  <c r="C27" i="3" s="1"/>
  <c r="D26" i="1"/>
  <c r="C26"/>
  <c r="H25"/>
  <c r="G25"/>
  <c r="I25" s="1"/>
  <c r="F25"/>
  <c r="E25"/>
  <c r="D25"/>
  <c r="C25"/>
  <c r="I24"/>
  <c r="H24"/>
  <c r="G24"/>
  <c r="F24"/>
  <c r="E24"/>
  <c r="C25" i="3" s="1"/>
  <c r="D24" i="1"/>
  <c r="C24"/>
  <c r="H23"/>
  <c r="G23"/>
  <c r="I23" s="1"/>
  <c r="F23"/>
  <c r="E23"/>
  <c r="C24" i="3" s="1"/>
  <c r="E24" s="1"/>
  <c r="D23" i="1"/>
  <c r="C23"/>
  <c r="H22"/>
  <c r="G22"/>
  <c r="I22" s="1"/>
  <c r="F22"/>
  <c r="E22"/>
  <c r="C23" i="3" s="1"/>
  <c r="E23" s="1"/>
  <c r="D22" i="1"/>
  <c r="C22"/>
  <c r="H21"/>
  <c r="G21"/>
  <c r="I21" s="1"/>
  <c r="F21"/>
  <c r="E21"/>
  <c r="C22" i="3" s="1"/>
  <c r="D21" i="1"/>
  <c r="C21"/>
  <c r="I20"/>
  <c r="H20"/>
  <c r="G20"/>
  <c r="F20"/>
  <c r="E20"/>
  <c r="C21" i="3" s="1"/>
  <c r="E21" s="1"/>
  <c r="D20" i="1"/>
  <c r="C20"/>
  <c r="I19"/>
  <c r="H19"/>
  <c r="G19"/>
  <c r="F19"/>
  <c r="E19"/>
  <c r="C20" i="3" s="1"/>
  <c r="D19" i="1"/>
  <c r="C19"/>
  <c r="H18"/>
  <c r="G18"/>
  <c r="I18" s="1"/>
  <c r="F18"/>
  <c r="E18"/>
  <c r="C19" i="3" s="1"/>
  <c r="E19" s="1"/>
  <c r="D18" i="1"/>
  <c r="C18"/>
  <c r="I17"/>
  <c r="H17"/>
  <c r="G17"/>
  <c r="F17"/>
  <c r="E17"/>
  <c r="D17"/>
  <c r="C17"/>
  <c r="I16"/>
  <c r="H16"/>
  <c r="G16"/>
  <c r="F16"/>
  <c r="E16"/>
  <c r="C17" i="3" s="1"/>
  <c r="E17" s="1"/>
  <c r="D16" i="1"/>
  <c r="C16"/>
  <c r="H15"/>
  <c r="H39" s="1"/>
  <c r="G15"/>
  <c r="I15" s="1"/>
  <c r="F15"/>
  <c r="E15"/>
  <c r="C16" i="3" s="1"/>
  <c r="D15" i="1"/>
  <c r="C15"/>
  <c r="H14"/>
  <c r="G14"/>
  <c r="G39" s="1"/>
  <c r="F14"/>
  <c r="E14"/>
  <c r="C15" i="3" s="1"/>
  <c r="E15" s="1"/>
  <c r="D14" i="1"/>
  <c r="C14"/>
  <c r="H13"/>
  <c r="G13"/>
  <c r="I13" s="1"/>
  <c r="F13"/>
  <c r="E13"/>
  <c r="C14" i="3" s="1"/>
  <c r="E14" s="1"/>
  <c r="D13" i="1"/>
  <c r="C13"/>
  <c r="I12"/>
  <c r="H12"/>
  <c r="G12"/>
  <c r="F12"/>
  <c r="E12"/>
  <c r="C13" i="3" s="1"/>
  <c r="E13" s="1"/>
  <c r="D12" i="1"/>
  <c r="C12"/>
  <c r="I11"/>
  <c r="H11"/>
  <c r="G11"/>
  <c r="F11"/>
  <c r="F39" s="1"/>
  <c r="E11"/>
  <c r="C12" i="3" s="1"/>
  <c r="D11" i="1"/>
  <c r="D39" s="1"/>
  <c r="C11"/>
  <c r="C39" s="1"/>
  <c r="D4"/>
  <c r="C4"/>
  <c r="H17" i="3" l="1"/>
  <c r="E17" i="2"/>
  <c r="H19" i="3"/>
  <c r="E19" i="2"/>
  <c r="E24"/>
  <c r="H24" i="3"/>
  <c r="E30" i="2"/>
  <c r="H30" i="3"/>
  <c r="E14" i="2"/>
  <c r="H14" i="3"/>
  <c r="H15"/>
  <c r="E15" i="2"/>
  <c r="E20" i="3"/>
  <c r="E25"/>
  <c r="E35"/>
  <c r="H21"/>
  <c r="E21" i="2"/>
  <c r="E31" i="3"/>
  <c r="H29"/>
  <c r="E29" i="2"/>
  <c r="E16" i="3"/>
  <c r="E22"/>
  <c r="C40"/>
  <c r="E40" s="1"/>
  <c r="H40" s="1"/>
  <c r="E12"/>
  <c r="H39"/>
  <c r="E39" i="2"/>
  <c r="E27" i="3"/>
  <c r="E32"/>
  <c r="E37"/>
  <c r="H23"/>
  <c r="E23" i="2"/>
  <c r="E38"/>
  <c r="H38" i="3"/>
  <c r="E26"/>
  <c r="E36"/>
  <c r="E34"/>
  <c r="E18"/>
  <c r="E28"/>
  <c r="H13"/>
  <c r="E13" i="2"/>
  <c r="H33" i="3"/>
  <c r="E33" i="2"/>
  <c r="E39" i="1"/>
  <c r="I14"/>
  <c r="I39" s="1"/>
  <c r="J11" i="4"/>
  <c r="J12" s="1"/>
  <c r="H31" i="3" l="1"/>
  <c r="E31" i="2"/>
  <c r="E12"/>
  <c r="H12" i="3"/>
  <c r="E36" i="2"/>
  <c r="H36" i="3"/>
  <c r="H27"/>
  <c r="E27" i="2"/>
  <c r="E20"/>
  <c r="H20" i="3"/>
  <c r="E26" i="2"/>
  <c r="H26" i="3"/>
  <c r="E34" i="2"/>
  <c r="H34" i="3"/>
  <c r="E32" i="2"/>
  <c r="H32" i="3"/>
  <c r="H25"/>
  <c r="E25" i="2"/>
  <c r="E18"/>
  <c r="H18" i="3"/>
  <c r="H37"/>
  <c r="E37" i="2"/>
  <c r="E16"/>
  <c r="H16" i="3"/>
  <c r="H35"/>
  <c r="E35" i="2"/>
  <c r="E28"/>
  <c r="H28" i="3"/>
  <c r="E22" i="2"/>
  <c r="H22" i="3"/>
</calcChain>
</file>

<file path=xl/sharedStrings.xml><?xml version="1.0" encoding="utf-8"?>
<sst xmlns="http://schemas.openxmlformats.org/spreadsheetml/2006/main" count="1453" uniqueCount="120">
  <si>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</si>
  <si>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</si>
  <si>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</si>
  <si>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</si>
  <si>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</si>
  <si>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</si>
  <si>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</si>
  <si>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</si>
  <si>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</si>
  <si>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</si>
  <si>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</si>
  <si>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</si>
  <si>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</si>
  <si>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</si>
  <si>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</si>
  <si>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</si>
  <si>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</si>
  <si>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</si>
  <si>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</si>
  <si>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</si>
  <si>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</si>
  <si>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</si>
  <si>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</si>
  <si>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</si>
  <si>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</si>
  <si>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</si>
  <si>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</si>
  <si>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</si>
  <si>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</si>
  <si>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</si>
  <si>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</si>
  <si>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</si>
  <si>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</si>
  <si>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</si>
  <si>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</si>
  <si>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</si>
  <si>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</si>
  <si>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</si>
  <si>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</si>
  <si>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</si>
  <si>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</si>
  <si>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</si>
  <si>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</si>
  <si>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</si>
  <si>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</si>
  <si>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</si>
  <si>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</si>
  <si>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</si>
  <si>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</si>
  <si>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</si>
  <si>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</si>
  <si>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</si>
  <si>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</si>
  <si>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</si>
  <si>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</si>
  <si>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</si>
  <si>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</si>
  <si>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</si>
  <si>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</si>
  <si>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</si>
  <si>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</si>
  <si>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</si>
  <si>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</si>
  <si>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</si>
  <si>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</si>
  <si>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</si>
  <si>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</si>
  <si>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</si>
  <si>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</si>
  <si>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</si>
  <si>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</si>
  <si>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</si>
  <si>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</si>
  <si>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</si>
  <si>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</si>
  <si>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</si>
  <si>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Notas: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</si>
  <si>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</si>
  <si>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</si>
  <si>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</si>
  <si>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</si>
  <si>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</si>
  <si>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</si>
  <si>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</rPr>
      <t>JE</t>
    </r>
    <r>
      <rPr>
        <vertAlign val="superscript"/>
        <sz val="12"/>
        <color rgb="FFFFFFFF"/>
        <rFont val="Arial"/>
      </rPr>
      <t>1</t>
    </r>
  </si>
  <si>
    <r>
      <rPr>
        <b/>
        <sz val="13"/>
        <color rgb="FFFFFFFF"/>
        <rFont val="Arial"/>
      </rPr>
      <t>Descrição da Legislação</t>
    </r>
    <r>
      <rPr>
        <vertAlign val="superscript"/>
        <sz val="13"/>
        <color rgb="FFFFFFFF"/>
        <rFont val="Arial"/>
      </rPr>
      <t>1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</si>
  <si>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(R$910,08)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</si>
  <si>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(R$719,62)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</si>
  <si>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</t>
    </r>
  </si>
  <si>
    <t>-</t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</si>
  <si>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</si>
  <si>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2"/>
        <color rgb="FF000000"/>
        <rFont val="Arial"/>
      </rPr>
      <t>3)</t>
    </r>
    <r>
      <rPr>
        <sz val="12"/>
        <color rgb="FF000000"/>
        <rFont val="Arial"/>
      </rPr>
      <t xml:space="preserve"> Encontra-se vigente no âmbito da Justiça Eleitoral a Portaria Conjunta nº 1, de 1º.6.2018, que altera os valores per capita de auxílio alimentação e de assistência pré-escolar, a serem praticados a partir do exercício financeiro de 2018, para R$910,08 e R$719,62, respectivamente.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</si>
  <si>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</si>
  <si>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</si>
  <si>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</si>
  <si>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</si>
  <si>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</si>
  <si>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</si>
  <si>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</si>
  <si>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JE</t>
  </si>
  <si>
    <t>CONSOLIDADO JE</t>
  </si>
  <si>
    <t>AGOSTO</t>
  </si>
  <si>
    <t>2022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</si>
  <si>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</si>
  <si>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</si>
  <si>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</si>
  <si>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</si>
  <si>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nº 1/2018 (R$910,08)</t>
  </si>
  <si>
    <t>Portaria Conjunta nº 1/2018 (R$719,62)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</si>
  <si>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</si>
  <si>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</si>
  <si>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</si>
  <si>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</si>
  <si>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</si>
  <si>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</si>
  <si>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</si>
  <si>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</si>
  <si>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AUXÍLIO-TRANSPORTE¹</t>
  </si>
  <si>
    <r>
      <t xml:space="preserve">1)  Os dados estão de acordo com o informado pelos Tribunais Eleitorais no período compreendido entre </t>
    </r>
    <r>
      <rPr>
        <b/>
        <sz val="12"/>
        <color rgb="FF000000"/>
        <rFont val="Arial"/>
      </rPr>
      <t xml:space="preserve">14.09.2022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21.09.2022.</t>
    </r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</si>
  <si>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14.09.2022 a 21.09.2022.</t>
    </r>
    <r>
      <rPr>
        <sz val="12"/>
        <color rgb="FF000000"/>
        <rFont val="Arial"/>
      </rPr>
      <t xml:space="preserve"> E a legislação se aplica a todos os órgãos que compõem a Justiça Eleitoral.</t>
    </r>
  </si>
  <si>
    <t>Conferência Segec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</si>
</sst>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General_)"/>
    <numFmt numFmtId="165" formatCode="yyyy\:mm"/>
    <numFmt numFmtId="166" formatCode="_([$€-2]* #,##0.00_);_([$€-2]* \(#,##0.00\);_([$€-2]* \-??_)"/>
    <numFmt numFmtId="167" formatCode="_([$€-2]* #,##0.00_);_([$€-2]* \(#,##0.00\);_([$€-2]* &quot;-&quot;??_)"/>
    <numFmt numFmtId="168" formatCode="_(* #,##0.00_);_(* \(#,##0.00\);_(* \-??_);_(@_)"/>
    <numFmt numFmtId="169" formatCode="%#,#00"/>
    <numFmt numFmtId="170" formatCode="mm/yy"/>
    <numFmt numFmtId="171" formatCode="_-* #,##0.00_-;\-* #,##0.00_-;_-* \-??_-;_-@_-"/>
    <numFmt numFmtId="172" formatCode="_-* #,##0_-;\-* #,##0_-;_-* &quot;-&quot;??_-;_-@_-"/>
    <numFmt numFmtId="173" formatCode="_-* #,##0_-;\-* #,##0_-;_-* \-??_-;_-@_-"/>
    <numFmt numFmtId="174" formatCode="_(* #,##0_);_(* \(#,##0\);_(* \-??_);_(@_)"/>
  </numFmts>
  <fonts count="5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0"/>
      <color rgb="FF000000"/>
      <name val="Courier New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4"/>
      <color rgb="FF000000"/>
      <name val="Arial"/>
    </font>
    <font>
      <b/>
      <sz val="14"/>
      <color rgb="FFFFFFFF"/>
      <name val="Arial"/>
    </font>
    <font>
      <sz val="14"/>
      <color rgb="FFFFFFFF"/>
      <name val="Arial"/>
    </font>
    <font>
      <vertAlign val="superscript"/>
      <sz val="12"/>
      <color rgb="FFFFFFFF"/>
      <name val="Arial"/>
    </font>
    <font>
      <sz val="13"/>
      <color rgb="FF000000"/>
      <name val="Arial"/>
    </font>
    <font>
      <b/>
      <sz val="13"/>
      <color rgb="FFFFFFFF"/>
      <name val="Arial"/>
    </font>
    <font>
      <vertAlign val="superscript"/>
      <sz val="13"/>
      <color rgb="FFFFFFFF"/>
      <name val="Arial"/>
    </font>
    <font>
      <b/>
      <sz val="13"/>
      <color rgb="FF000000"/>
      <name val="Arial"/>
    </font>
    <font>
      <b/>
      <vertAlign val="superscript"/>
      <sz val="13"/>
      <color rgb="FF000000"/>
      <name val="Arial"/>
    </font>
    <font>
      <i/>
      <sz val="12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FFFFFF"/>
      <name val="Arial"/>
      <family val="2"/>
    </font>
    <font>
      <b/>
      <sz val="12"/>
      <color rgb="FF0A3C0A"/>
      <name val="Arial"/>
      <family val="2"/>
    </font>
    <font>
      <sz val="12"/>
      <color rgb="FFFF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rgb="FF000000"/>
      </patternFill>
    </fill>
  </fills>
  <borders count="5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15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5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2" fillId="12" borderId="0"/>
    <xf numFmtId="0" fontId="2" fillId="9" borderId="0"/>
    <xf numFmtId="0" fontId="2" fillId="13" borderId="0"/>
    <xf numFmtId="0" fontId="2" fillId="14" borderId="0"/>
    <xf numFmtId="0" fontId="2" fillId="15" borderId="0"/>
    <xf numFmtId="0" fontId="3" fillId="3" borderId="0"/>
    <xf numFmtId="164" fontId="4" fillId="0" borderId="0">
      <alignment horizontal="left"/>
    </xf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9" fillId="16" borderId="2"/>
    <xf numFmtId="0" fontId="10" fillId="0" borderId="3"/>
    <xf numFmtId="0" fontId="10" fillId="0" borderId="3"/>
    <xf numFmtId="0" fontId="10" fillId="0" borderId="3"/>
    <xf numFmtId="0" fontId="1" fillId="0" borderId="0"/>
    <xf numFmtId="0" fontId="1" fillId="0" borderId="0"/>
    <xf numFmtId="165" fontId="1" fillId="0" borderId="0"/>
    <xf numFmtId="0" fontId="2" fillId="17" borderId="0"/>
    <xf numFmtId="0" fontId="2" fillId="17" borderId="0"/>
    <xf numFmtId="0" fontId="2" fillId="18" borderId="0"/>
    <xf numFmtId="0" fontId="2" fillId="19" borderId="0"/>
    <xf numFmtId="0" fontId="2" fillId="13" borderId="0"/>
    <xf numFmtId="0" fontId="2" fillId="13" borderId="0"/>
    <xf numFmtId="0" fontId="2" fillId="14" borderId="0"/>
    <xf numFmtId="0" fontId="2" fillId="14" borderId="0"/>
    <xf numFmtId="0" fontId="2" fillId="14" borderId="0"/>
    <xf numFmtId="0" fontId="2" fillId="14" borderId="0"/>
    <xf numFmtId="166" fontId="44" fillId="0" borderId="0"/>
    <xf numFmtId="167" fontId="44" fillId="0" borderId="0"/>
    <xf numFmtId="0" fontId="11" fillId="0" borderId="4">
      <alignment horizontal="center"/>
    </xf>
    <xf numFmtId="0" fontId="12" fillId="0" borderId="5"/>
    <xf numFmtId="0" fontId="13" fillId="0" borderId="6"/>
    <xf numFmtId="0" fontId="14" fillId="0" borderId="0"/>
    <xf numFmtId="0" fontId="15" fillId="0" borderId="0"/>
    <xf numFmtId="168" fontId="1" fillId="0" borderId="0"/>
    <xf numFmtId="0" fontId="16" fillId="20" borderId="0"/>
    <xf numFmtId="0" fontId="1" fillId="0" borderId="0"/>
    <xf numFmtId="0" fontId="1" fillId="0" borderId="0"/>
    <xf numFmtId="0" fontId="11" fillId="0" borderId="4">
      <alignment horizontal="center"/>
    </xf>
    <xf numFmtId="0" fontId="1" fillId="0" borderId="0"/>
    <xf numFmtId="0" fontId="1" fillId="0" borderId="0"/>
    <xf numFmtId="0" fontId="1" fillId="0" borderId="0"/>
    <xf numFmtId="0" fontId="44" fillId="21" borderId="8"/>
    <xf numFmtId="0" fontId="44" fillId="21" borderId="8"/>
    <xf numFmtId="169" fontId="6" fillId="0" borderId="0">
      <protection locked="0"/>
    </xf>
    <xf numFmtId="9" fontId="44" fillId="0" borderId="0"/>
    <xf numFmtId="0" fontId="17" fillId="8" borderId="9"/>
    <xf numFmtId="43" fontId="44" fillId="0" borderId="0"/>
    <xf numFmtId="43" fontId="44" fillId="0" borderId="0"/>
    <xf numFmtId="168" fontId="44" fillId="0" borderId="0"/>
    <xf numFmtId="43" fontId="44" fillId="0" borderId="0"/>
    <xf numFmtId="168" fontId="44" fillId="0" borderId="0"/>
    <xf numFmtId="168" fontId="44" fillId="0" borderId="0"/>
    <xf numFmtId="43" fontId="44" fillId="0" borderId="0"/>
    <xf numFmtId="43" fontId="44" fillId="0" borderId="0"/>
    <xf numFmtId="43" fontId="44" fillId="0" borderId="0"/>
    <xf numFmtId="43" fontId="44" fillId="0" borderId="0"/>
    <xf numFmtId="43" fontId="44" fillId="0" borderId="0"/>
    <xf numFmtId="43" fontId="44" fillId="0" borderId="0"/>
    <xf numFmtId="43" fontId="44" fillId="0" borderId="0"/>
    <xf numFmtId="168" fontId="44" fillId="0" borderId="0"/>
    <xf numFmtId="43" fontId="1" fillId="0" borderId="0"/>
    <xf numFmtId="43" fontId="1" fillId="0" borderId="0"/>
    <xf numFmtId="43" fontId="1" fillId="0" borderId="0"/>
    <xf numFmtId="43" fontId="44" fillId="0" borderId="0"/>
    <xf numFmtId="168" fontId="44" fillId="0" borderId="0"/>
    <xf numFmtId="168" fontId="44" fillId="0" borderId="0"/>
    <xf numFmtId="168" fontId="44" fillId="0" borderId="0"/>
    <xf numFmtId="0" fontId="18" fillId="0" borderId="0"/>
    <xf numFmtId="170" fontId="1" fillId="0" borderId="0"/>
    <xf numFmtId="0" fontId="20" fillId="0" borderId="10"/>
    <xf numFmtId="0" fontId="12" fillId="0" borderId="5"/>
    <xf numFmtId="0" fontId="21" fillId="0" borderId="0"/>
    <xf numFmtId="0" fontId="19" fillId="0" borderId="0"/>
    <xf numFmtId="0" fontId="13" fillId="0" borderId="6"/>
    <xf numFmtId="0" fontId="14" fillId="0" borderId="7"/>
    <xf numFmtId="0" fontId="14" fillId="0" borderId="7"/>
    <xf numFmtId="0" fontId="19" fillId="0" borderId="0"/>
    <xf numFmtId="0" fontId="19" fillId="0" borderId="0"/>
    <xf numFmtId="0" fontId="19" fillId="0" borderId="0"/>
    <xf numFmtId="0" fontId="21" fillId="0" borderId="0"/>
    <xf numFmtId="43" fontId="1" fillId="0" borderId="0"/>
    <xf numFmtId="168" fontId="44" fillId="0" borderId="0"/>
    <xf numFmtId="171" fontId="44" fillId="0" borderId="0"/>
    <xf numFmtId="168" fontId="44" fillId="0" borderId="0"/>
    <xf numFmtId="43" fontId="44" fillId="0" borderId="0"/>
    <xf numFmtId="171" fontId="44" fillId="0" borderId="0"/>
  </cellStyleXfs>
  <cellXfs count="408">
    <xf numFmtId="0" fontId="0" fillId="0" borderId="0" xfId="0"/>
    <xf numFmtId="0" fontId="22" fillId="0" borderId="0" xfId="0" applyNumberFormat="1" applyFont="1"/>
    <xf numFmtId="0" fontId="23" fillId="0" borderId="0" xfId="0" applyNumberFormat="1" applyFont="1" applyAlignment="1">
      <alignment horizontal="left" vertical="center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/>
    <xf numFmtId="0" fontId="24" fillId="0" borderId="0" xfId="0" applyNumberFormat="1" applyFont="1" applyAlignment="1">
      <alignment horizontal="left"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horizontal="left" vertical="center"/>
    </xf>
    <xf numFmtId="0" fontId="23" fillId="0" borderId="0" xfId="0" applyNumberFormat="1" applyFont="1"/>
    <xf numFmtId="0" fontId="26" fillId="22" borderId="19" xfId="0" applyNumberFormat="1" applyFont="1" applyFill="1" applyBorder="1" applyAlignment="1">
      <alignment horizontal="center" vertical="center" wrapText="1"/>
    </xf>
    <xf numFmtId="172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0" fontId="27" fillId="0" borderId="21" xfId="0" applyNumberFormat="1" applyFont="1" applyBorder="1" applyAlignment="1">
      <alignment horizontal="center" vertical="center"/>
    </xf>
    <xf numFmtId="3" fontId="27" fillId="0" borderId="22" xfId="0" applyNumberFormat="1" applyFont="1" applyBorder="1" applyAlignment="1">
      <alignment horizontal="center" vertical="center"/>
    </xf>
    <xf numFmtId="172" fontId="27" fillId="0" borderId="23" xfId="0" applyNumberFormat="1" applyFont="1" applyBorder="1" applyAlignment="1">
      <alignment vertical="center" wrapText="1"/>
    </xf>
    <xf numFmtId="172" fontId="27" fillId="0" borderId="24" xfId="0" applyNumberFormat="1" applyFont="1" applyBorder="1" applyAlignment="1">
      <alignment vertical="center" wrapText="1"/>
    </xf>
    <xf numFmtId="0" fontId="27" fillId="0" borderId="25" xfId="0" applyNumberFormat="1" applyFont="1" applyBorder="1" applyAlignment="1">
      <alignment horizontal="center" vertical="center"/>
    </xf>
    <xf numFmtId="3" fontId="27" fillId="0" borderId="26" xfId="0" applyNumberFormat="1" applyFont="1" applyBorder="1" applyAlignment="1">
      <alignment horizontal="center" vertical="center"/>
    </xf>
    <xf numFmtId="172" fontId="27" fillId="0" borderId="27" xfId="0" applyNumberFormat="1" applyFont="1" applyBorder="1" applyAlignment="1">
      <alignment vertical="center" wrapText="1"/>
    </xf>
    <xf numFmtId="172" fontId="27" fillId="0" borderId="28" xfId="0" applyNumberFormat="1" applyFont="1" applyBorder="1" applyAlignment="1">
      <alignment vertical="center" wrapText="1"/>
    </xf>
    <xf numFmtId="0" fontId="28" fillId="0" borderId="0" xfId="0" applyNumberFormat="1" applyFont="1"/>
    <xf numFmtId="0" fontId="27" fillId="0" borderId="29" xfId="0" applyNumberFormat="1" applyFont="1" applyBorder="1" applyAlignment="1">
      <alignment horizontal="center" vertical="center"/>
    </xf>
    <xf numFmtId="3" fontId="27" fillId="0" borderId="30" xfId="0" applyNumberFormat="1" applyFont="1" applyBorder="1" applyAlignment="1">
      <alignment horizontal="center" vertical="center"/>
    </xf>
    <xf numFmtId="172" fontId="27" fillId="0" borderId="31" xfId="0" applyNumberFormat="1" applyFont="1" applyBorder="1" applyAlignment="1">
      <alignment vertical="center" wrapText="1"/>
    </xf>
    <xf numFmtId="172" fontId="27" fillId="0" borderId="32" xfId="0" applyNumberFormat="1" applyFont="1" applyBorder="1" applyAlignment="1">
      <alignment vertical="center" wrapText="1"/>
    </xf>
    <xf numFmtId="173" fontId="29" fillId="22" borderId="34" xfId="0" applyNumberFormat="1" applyFont="1" applyFill="1" applyBorder="1" applyAlignment="1">
      <alignment vertical="center" wrapText="1"/>
    </xf>
    <xf numFmtId="173" fontId="29" fillId="22" borderId="35" xfId="0" applyNumberFormat="1" applyFont="1" applyFill="1" applyBorder="1" applyAlignment="1">
      <alignment vertical="center" wrapText="1"/>
    </xf>
    <xf numFmtId="0" fontId="27" fillId="0" borderId="0" xfId="0" applyNumberFormat="1" applyFont="1" applyAlignment="1">
      <alignment vertical="center"/>
    </xf>
    <xf numFmtId="0" fontId="30" fillId="0" borderId="36" xfId="0" applyNumberFormat="1" applyFont="1" applyBorder="1" applyAlignment="1">
      <alignment vertical="center" wrapText="1"/>
    </xf>
    <xf numFmtId="0" fontId="27" fillId="0" borderId="36" xfId="0" applyNumberFormat="1" applyFont="1" applyBorder="1" applyAlignment="1">
      <alignment vertical="center" wrapText="1"/>
    </xf>
    <xf numFmtId="0" fontId="31" fillId="0" borderId="0" xfId="0" applyNumberFormat="1" applyFont="1"/>
    <xf numFmtId="49" fontId="25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horizontal="center" vertical="center"/>
    </xf>
    <xf numFmtId="0" fontId="32" fillId="0" borderId="0" xfId="0" applyNumberFormat="1" applyFont="1"/>
    <xf numFmtId="0" fontId="33" fillId="0" borderId="0" xfId="0" applyNumberFormat="1" applyFont="1"/>
    <xf numFmtId="0" fontId="33" fillId="0" borderId="21" xfId="0" applyNumberFormat="1" applyFont="1" applyBorder="1" applyAlignment="1">
      <alignment horizontal="center" vertical="center"/>
    </xf>
    <xf numFmtId="3" fontId="33" fillId="0" borderId="22" xfId="0" applyNumberFormat="1" applyFont="1" applyBorder="1" applyAlignment="1">
      <alignment horizontal="center" vertical="center"/>
    </xf>
    <xf numFmtId="43" fontId="33" fillId="0" borderId="23" xfId="0" applyNumberFormat="1" applyFont="1" applyBorder="1" applyAlignment="1">
      <alignment vertical="center" wrapText="1"/>
    </xf>
    <xf numFmtId="43" fontId="33" fillId="0" borderId="24" xfId="0" applyNumberFormat="1" applyFont="1" applyBorder="1" applyAlignment="1">
      <alignment vertical="center" wrapText="1"/>
    </xf>
    <xf numFmtId="0" fontId="33" fillId="0" borderId="25" xfId="0" applyNumberFormat="1" applyFont="1" applyBorder="1" applyAlignment="1">
      <alignment horizontal="center" vertical="center"/>
    </xf>
    <xf numFmtId="3" fontId="33" fillId="0" borderId="26" xfId="0" applyNumberFormat="1" applyFont="1" applyBorder="1" applyAlignment="1">
      <alignment horizontal="center" vertical="center"/>
    </xf>
    <xf numFmtId="43" fontId="33" fillId="0" borderId="27" xfId="0" applyNumberFormat="1" applyFont="1" applyBorder="1" applyAlignment="1">
      <alignment vertical="center" wrapText="1"/>
    </xf>
    <xf numFmtId="43" fontId="33" fillId="0" borderId="28" xfId="0" applyNumberFormat="1" applyFont="1" applyBorder="1" applyAlignment="1">
      <alignment vertical="center" wrapText="1"/>
    </xf>
    <xf numFmtId="0" fontId="33" fillId="0" borderId="29" xfId="0" applyNumberFormat="1" applyFont="1" applyBorder="1" applyAlignment="1">
      <alignment horizontal="center" vertical="center"/>
    </xf>
    <xf numFmtId="3" fontId="33" fillId="0" borderId="30" xfId="0" applyNumberFormat="1" applyFont="1" applyBorder="1" applyAlignment="1">
      <alignment horizontal="center" vertical="center"/>
    </xf>
    <xf numFmtId="43" fontId="33" fillId="0" borderId="31" xfId="0" applyNumberFormat="1" applyFont="1" applyBorder="1" applyAlignment="1">
      <alignment vertical="center" wrapText="1"/>
    </xf>
    <xf numFmtId="43" fontId="33" fillId="0" borderId="32" xfId="0" applyNumberFormat="1" applyFont="1" applyBorder="1" applyAlignment="1">
      <alignment vertical="center" wrapText="1"/>
    </xf>
    <xf numFmtId="0" fontId="35" fillId="22" borderId="37" xfId="0" applyNumberFormat="1" applyFont="1" applyFill="1" applyBorder="1" applyAlignment="1">
      <alignment vertical="center" wrapText="1"/>
    </xf>
    <xf numFmtId="0" fontId="35" fillId="22" borderId="38" xfId="0" applyNumberFormat="1" applyFont="1" applyFill="1" applyBorder="1" applyAlignment="1">
      <alignment horizontal="center" vertical="center" wrapText="1"/>
    </xf>
    <xf numFmtId="173" fontId="34" fillId="22" borderId="34" xfId="0" applyNumberFormat="1" applyFont="1" applyFill="1" applyBorder="1" applyAlignment="1">
      <alignment vertical="center" wrapText="1"/>
    </xf>
    <xf numFmtId="0" fontId="34" fillId="22" borderId="34" xfId="0" applyNumberFormat="1" applyFont="1" applyFill="1" applyBorder="1" applyAlignment="1">
      <alignment vertical="center" wrapText="1"/>
    </xf>
    <xf numFmtId="173" fontId="34" fillId="22" borderId="35" xfId="0" applyNumberFormat="1" applyFont="1" applyFill="1" applyBorder="1" applyAlignment="1">
      <alignment vertical="center" wrapText="1"/>
    </xf>
    <xf numFmtId="0" fontId="37" fillId="0" borderId="0" xfId="0" applyNumberFormat="1" applyFont="1"/>
    <xf numFmtId="0" fontId="37" fillId="0" borderId="40" xfId="0" applyNumberFormat="1" applyFont="1" applyBorder="1" applyAlignment="1">
      <alignment horizontal="justify" vertical="center" wrapText="1"/>
    </xf>
    <xf numFmtId="0" fontId="37" fillId="0" borderId="40" xfId="0" applyNumberFormat="1" applyFont="1" applyBorder="1" applyAlignment="1">
      <alignment horizontal="center" vertical="center" wrapText="1"/>
    </xf>
    <xf numFmtId="0" fontId="37" fillId="0" borderId="41" xfId="0" applyNumberFormat="1" applyFont="1" applyBorder="1" applyAlignment="1">
      <alignment horizontal="justify" vertical="center" wrapText="1"/>
    </xf>
    <xf numFmtId="0" fontId="0" fillId="0" borderId="0" xfId="0" applyNumberFormat="1" applyAlignment="1">
      <alignment vertical="center"/>
    </xf>
    <xf numFmtId="0" fontId="23" fillId="0" borderId="0" xfId="0" applyNumberFormat="1" applyFont="1" applyAlignment="1">
      <alignment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left" vertical="center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 applyProtection="1">
      <alignment horizontal="center" vertical="center" wrapText="1"/>
      <protection locked="0"/>
    </xf>
    <xf numFmtId="168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174" fontId="27" fillId="0" borderId="52" xfId="0" applyNumberFormat="1" applyFont="1" applyBorder="1" applyAlignment="1">
      <alignment horizontal="center" vertical="center" wrapText="1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0" fontId="45" fillId="0" borderId="0" xfId="0" applyNumberFormat="1" applyFont="1"/>
    <xf numFmtId="0" fontId="45" fillId="0" borderId="0" xfId="0" applyNumberFormat="1" applyFont="1" applyAlignment="1">
      <alignment vertical="center"/>
    </xf>
    <xf numFmtId="0" fontId="48" fillId="22" borderId="14" xfId="0" applyNumberFormat="1" applyFont="1" applyFill="1" applyBorder="1" applyAlignment="1">
      <alignment horizontal="center" vertical="center" wrapText="1"/>
    </xf>
    <xf numFmtId="0" fontId="47" fillId="22" borderId="42" xfId="0" applyNumberFormat="1" applyFont="1" applyFill="1" applyBorder="1" applyAlignment="1">
      <alignment horizontal="center" vertical="center" wrapText="1"/>
    </xf>
    <xf numFmtId="0" fontId="47" fillId="22" borderId="43" xfId="0" applyNumberFormat="1" applyFont="1" applyFill="1" applyBorder="1" applyAlignment="1">
      <alignment horizontal="center" vertical="center" wrapText="1"/>
    </xf>
    <xf numFmtId="0" fontId="47" fillId="22" borderId="44" xfId="0" applyNumberFormat="1" applyFont="1" applyFill="1" applyBorder="1" applyAlignment="1">
      <alignment horizontal="center" vertical="center" wrapText="1"/>
    </xf>
    <xf numFmtId="0" fontId="47" fillId="22" borderId="45" xfId="0" applyNumberFormat="1" applyFont="1" applyFill="1" applyBorder="1" applyAlignment="1">
      <alignment horizontal="center" vertical="center" wrapText="1"/>
    </xf>
    <xf numFmtId="0" fontId="49" fillId="0" borderId="0" xfId="0" applyNumberFormat="1" applyFont="1"/>
    <xf numFmtId="0" fontId="45" fillId="0" borderId="21" xfId="0" applyNumberFormat="1" applyFont="1" applyBorder="1" applyAlignment="1">
      <alignment horizontal="center" vertical="center"/>
    </xf>
    <xf numFmtId="3" fontId="45" fillId="0" borderId="46" xfId="0" applyNumberFormat="1" applyFont="1" applyBorder="1" applyAlignment="1">
      <alignment horizontal="center" vertical="center"/>
    </xf>
    <xf numFmtId="174" fontId="45" fillId="24" borderId="23" xfId="0" applyNumberFormat="1" applyFont="1" applyFill="1" applyBorder="1" applyAlignment="1" applyProtection="1">
      <alignment vertical="center" wrapText="1"/>
      <protection locked="0"/>
    </xf>
    <xf numFmtId="168" fontId="45" fillId="25" borderId="23" xfId="0" applyNumberFormat="1" applyFont="1" applyFill="1" applyBorder="1" applyAlignment="1" applyProtection="1">
      <alignment vertical="center"/>
      <protection locked="0"/>
    </xf>
    <xf numFmtId="168" fontId="45" fillId="24" borderId="24" xfId="0" applyNumberFormat="1" applyFont="1" applyFill="1" applyBorder="1" applyAlignment="1" applyProtection="1">
      <alignment vertical="center" wrapText="1"/>
      <protection locked="0"/>
    </xf>
    <xf numFmtId="43" fontId="45" fillId="26" borderId="40" xfId="0" applyNumberFormat="1" applyFont="1" applyFill="1" applyBorder="1" applyAlignment="1">
      <alignment vertical="center" wrapText="1"/>
    </xf>
    <xf numFmtId="43" fontId="45" fillId="26" borderId="40" xfId="0" applyNumberFormat="1" applyFont="1" applyFill="1" applyBorder="1" applyAlignment="1">
      <alignment vertical="center"/>
    </xf>
    <xf numFmtId="0" fontId="45" fillId="0" borderId="25" xfId="0" applyNumberFormat="1" applyFont="1" applyBorder="1" applyAlignment="1">
      <alignment horizontal="center" vertical="center"/>
    </xf>
    <xf numFmtId="3" fontId="45" fillId="0" borderId="47" xfId="0" applyNumberFormat="1" applyFont="1" applyBorder="1" applyAlignment="1">
      <alignment horizontal="center" vertical="center"/>
    </xf>
    <xf numFmtId="174" fontId="45" fillId="24" borderId="27" xfId="0" applyNumberFormat="1" applyFont="1" applyFill="1" applyBorder="1" applyAlignment="1" applyProtection="1">
      <alignment vertical="center" wrapText="1"/>
      <protection locked="0"/>
    </xf>
    <xf numFmtId="168" fontId="45" fillId="25" borderId="27" xfId="0" applyNumberFormat="1" applyFont="1" applyFill="1" applyBorder="1" applyAlignment="1" applyProtection="1">
      <alignment vertical="center"/>
      <protection locked="0"/>
    </xf>
    <xf numFmtId="168" fontId="45" fillId="24" borderId="28" xfId="0" applyNumberFormat="1" applyFont="1" applyFill="1" applyBorder="1" applyAlignment="1" applyProtection="1">
      <alignment vertical="center" wrapText="1"/>
      <protection locked="0"/>
    </xf>
    <xf numFmtId="0" fontId="45" fillId="0" borderId="48" xfId="0" applyNumberFormat="1" applyFont="1" applyBorder="1" applyAlignment="1">
      <alignment horizontal="center" vertical="center"/>
    </xf>
    <xf numFmtId="3" fontId="45" fillId="0" borderId="49" xfId="0" applyNumberFormat="1" applyFont="1" applyBorder="1" applyAlignment="1">
      <alignment horizontal="center" vertical="center"/>
    </xf>
    <xf numFmtId="174" fontId="45" fillId="24" borderId="31" xfId="0" applyNumberFormat="1" applyFont="1" applyFill="1" applyBorder="1" applyAlignment="1" applyProtection="1">
      <alignment vertical="center" wrapText="1"/>
      <protection locked="0"/>
    </xf>
    <xf numFmtId="168" fontId="45" fillId="25" borderId="31" xfId="0" applyNumberFormat="1" applyFont="1" applyFill="1" applyBorder="1" applyAlignment="1" applyProtection="1">
      <alignment vertical="center"/>
      <protection locked="0"/>
    </xf>
    <xf numFmtId="168" fontId="45" fillId="24" borderId="32" xfId="0" applyNumberFormat="1" applyFont="1" applyFill="1" applyBorder="1" applyAlignment="1" applyProtection="1">
      <alignment vertical="center" wrapText="1"/>
      <protection locked="0"/>
    </xf>
    <xf numFmtId="0" fontId="47" fillId="23" borderId="33" xfId="0" applyNumberFormat="1" applyFont="1" applyFill="1" applyBorder="1" applyAlignment="1">
      <alignment horizontal="center" vertical="center"/>
    </xf>
    <xf numFmtId="3" fontId="47" fillId="23" borderId="34" xfId="0" applyNumberFormat="1" applyFont="1" applyFill="1" applyBorder="1" applyAlignment="1">
      <alignment horizontal="center" vertical="center"/>
    </xf>
    <xf numFmtId="174" fontId="47" fillId="23" borderId="34" xfId="0" applyNumberFormat="1" applyFont="1" applyFill="1" applyBorder="1" applyAlignment="1" applyProtection="1">
      <alignment vertical="center" wrapText="1"/>
      <protection locked="0"/>
    </xf>
    <xf numFmtId="168" fontId="47" fillId="23" borderId="34" xfId="0" applyNumberFormat="1" applyFont="1" applyFill="1" applyBorder="1" applyAlignment="1" applyProtection="1">
      <alignment vertical="center" wrapText="1"/>
      <protection locked="0"/>
    </xf>
    <xf numFmtId="168" fontId="47" fillId="23" borderId="35" xfId="0" applyNumberFormat="1" applyFont="1" applyFill="1" applyBorder="1" applyAlignment="1" applyProtection="1">
      <alignment vertical="center" wrapText="1"/>
      <protection locked="0"/>
    </xf>
    <xf numFmtId="168" fontId="46" fillId="26" borderId="40" xfId="0" applyNumberFormat="1" applyFont="1" applyFill="1" applyBorder="1" applyAlignment="1" applyProtection="1">
      <alignment vertical="center" wrapText="1"/>
      <protection locked="0"/>
    </xf>
    <xf numFmtId="43" fontId="45" fillId="0" borderId="0" xfId="0" applyNumberFormat="1" applyFont="1"/>
    <xf numFmtId="0" fontId="50" fillId="0" borderId="0" xfId="0" applyNumberFormat="1" applyFont="1"/>
    <xf numFmtId="0" fontId="51" fillId="0" borderId="0" xfId="0" applyNumberFormat="1" applyFont="1" applyAlignment="1">
      <alignment vertical="center"/>
    </xf>
    <xf numFmtId="0" fontId="50" fillId="0" borderId="0" xfId="0" applyNumberFormat="1" applyFont="1" applyAlignment="1">
      <alignment vertical="center"/>
    </xf>
    <xf numFmtId="0" fontId="50" fillId="0" borderId="0" xfId="0" applyNumberFormat="1" applyFont="1" applyAlignment="1">
      <alignment horizontal="left" vertical="center"/>
    </xf>
    <xf numFmtId="49" fontId="51" fillId="0" borderId="0" xfId="0" applyNumberFormat="1" applyFont="1" applyAlignment="1">
      <alignment horizontal="center" vertical="center"/>
    </xf>
    <xf numFmtId="0" fontId="50" fillId="0" borderId="0" xfId="0" applyNumberFormat="1" applyFont="1" applyAlignment="1">
      <alignment horizontal="center"/>
    </xf>
    <xf numFmtId="0" fontId="27" fillId="0" borderId="0" xfId="0" applyNumberFormat="1" applyFont="1" applyAlignment="1">
      <alignment horizontal="left" vertical="center" wrapText="1"/>
    </xf>
    <xf numFmtId="0" fontId="29" fillId="22" borderId="33" xfId="0" applyNumberFormat="1" applyFont="1" applyFill="1" applyBorder="1" applyAlignment="1">
      <alignment horizontal="center" vertical="center" wrapText="1"/>
    </xf>
    <xf numFmtId="0" fontId="29" fillId="22" borderId="34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Alignment="1">
      <alignment horizontal="center"/>
    </xf>
    <xf numFmtId="0" fontId="26" fillId="22" borderId="13" xfId="0" applyNumberFormat="1" applyFont="1" applyFill="1" applyBorder="1" applyAlignment="1">
      <alignment horizontal="center" vertical="center" wrapText="1"/>
    </xf>
    <xf numFmtId="0" fontId="26" fillId="22" borderId="14" xfId="0" applyNumberFormat="1" applyFont="1" applyFill="1" applyBorder="1" applyAlignment="1">
      <alignment horizontal="center" vertical="center" wrapText="1"/>
    </xf>
    <xf numFmtId="0" fontId="26" fillId="22" borderId="16" xfId="0" applyNumberFormat="1" applyFont="1" applyFill="1" applyBorder="1" applyAlignment="1">
      <alignment horizontal="center" vertical="center" wrapText="1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17" xfId="0" applyNumberFormat="1" applyFont="1" applyFill="1" applyBorder="1" applyAlignment="1">
      <alignment horizontal="center" vertical="center" wrapText="1"/>
    </xf>
    <xf numFmtId="0" fontId="23" fillId="0" borderId="11" xfId="0" applyNumberFormat="1" applyFont="1" applyBorder="1" applyAlignment="1">
      <alignment horizontal="center"/>
    </xf>
    <xf numFmtId="0" fontId="26" fillId="22" borderId="15" xfId="0" applyNumberFormat="1" applyFont="1" applyFill="1" applyBorder="1" applyAlignment="1">
      <alignment horizontal="center" vertical="center" wrapText="1"/>
    </xf>
    <xf numFmtId="0" fontId="26" fillId="22" borderId="18" xfId="0" applyNumberFormat="1" applyFont="1" applyFill="1" applyBorder="1" applyAlignment="1">
      <alignment horizontal="center" vertical="center" wrapText="1"/>
    </xf>
    <xf numFmtId="0" fontId="26" fillId="22" borderId="12" xfId="0" applyNumberFormat="1" applyFont="1" applyFill="1" applyBorder="1" applyAlignment="1">
      <alignment horizontal="center" vertical="center" wrapText="1"/>
    </xf>
    <xf numFmtId="0" fontId="34" fillId="22" borderId="12" xfId="0" applyNumberFormat="1" applyFont="1" applyFill="1" applyBorder="1" applyAlignment="1">
      <alignment horizontal="center" vertical="center" wrapText="1"/>
    </xf>
    <xf numFmtId="0" fontId="34" fillId="22" borderId="13" xfId="0" applyNumberFormat="1" applyFont="1" applyFill="1" applyBorder="1" applyAlignment="1">
      <alignment horizontal="center" vertical="center" wrapText="1"/>
    </xf>
    <xf numFmtId="0" fontId="34" fillId="22" borderId="14" xfId="0" applyNumberFormat="1" applyFont="1" applyFill="1" applyBorder="1" applyAlignment="1">
      <alignment horizontal="center" vertical="center" wrapText="1"/>
    </xf>
    <xf numFmtId="0" fontId="34" fillId="22" borderId="15" xfId="0" applyNumberFormat="1" applyFont="1" applyFill="1" applyBorder="1" applyAlignment="1">
      <alignment horizontal="center" vertical="center" wrapText="1"/>
    </xf>
    <xf numFmtId="0" fontId="34" fillId="22" borderId="18" xfId="0" applyNumberFormat="1" applyFont="1" applyFill="1" applyBorder="1" applyAlignment="1">
      <alignment horizontal="center" vertical="center" wrapText="1"/>
    </xf>
    <xf numFmtId="0" fontId="34" fillId="22" borderId="16" xfId="0" applyNumberFormat="1" applyFont="1" applyFill="1" applyBorder="1" applyAlignment="1">
      <alignment horizontal="center" vertical="center" wrapText="1"/>
    </xf>
    <xf numFmtId="0" fontId="34" fillId="22" borderId="19" xfId="0" applyNumberFormat="1" applyFont="1" applyFill="1" applyBorder="1" applyAlignment="1">
      <alignment horizontal="center" vertical="center" wrapText="1"/>
    </xf>
    <xf numFmtId="0" fontId="34" fillId="22" borderId="17" xfId="0" applyNumberFormat="1" applyFont="1" applyFill="1" applyBorder="1" applyAlignment="1">
      <alignment horizontal="center" vertical="center" wrapText="1"/>
    </xf>
    <xf numFmtId="0" fontId="34" fillId="22" borderId="20" xfId="0" applyNumberFormat="1" applyFont="1" applyFill="1" applyBorder="1" applyAlignment="1">
      <alignment horizontal="center" vertical="center" wrapText="1"/>
    </xf>
    <xf numFmtId="0" fontId="38" fillId="23" borderId="18" xfId="0" applyNumberFormat="1" applyFont="1" applyFill="1" applyBorder="1" applyAlignment="1">
      <alignment horizontal="center" vertical="center"/>
    </xf>
    <xf numFmtId="0" fontId="38" fillId="23" borderId="39" xfId="0" applyNumberFormat="1" applyFont="1" applyFill="1" applyBorder="1" applyAlignment="1">
      <alignment horizontal="center" vertical="center"/>
    </xf>
    <xf numFmtId="0" fontId="23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horizontal="center" vertical="center"/>
    </xf>
    <xf numFmtId="0" fontId="47" fillId="22" borderId="15" xfId="0" applyNumberFormat="1" applyFont="1" applyFill="1" applyBorder="1" applyAlignment="1">
      <alignment horizontal="center" vertical="center" wrapText="1"/>
    </xf>
    <xf numFmtId="0" fontId="47" fillId="22" borderId="18" xfId="0" applyNumberFormat="1" applyFont="1" applyFill="1" applyBorder="1" applyAlignment="1">
      <alignment horizontal="center" vertical="center" wrapText="1"/>
    </xf>
    <xf numFmtId="0" fontId="47" fillId="22" borderId="16" xfId="0" applyNumberFormat="1" applyFont="1" applyFill="1" applyBorder="1" applyAlignment="1">
      <alignment horizontal="center" vertical="center" wrapText="1"/>
    </xf>
    <xf numFmtId="0" fontId="47" fillId="22" borderId="19" xfId="0" applyNumberFormat="1" applyFont="1" applyFill="1" applyBorder="1" applyAlignment="1">
      <alignment horizontal="center" vertical="center" wrapText="1"/>
    </xf>
    <xf numFmtId="0" fontId="50" fillId="0" borderId="0" xfId="0" applyNumberFormat="1" applyFont="1" applyAlignment="1">
      <alignment horizontal="left"/>
    </xf>
    <xf numFmtId="0" fontId="50" fillId="0" borderId="0" xfId="0" applyNumberFormat="1" applyFont="1" applyAlignment="1">
      <alignment horizontal="center" vertical="center"/>
    </xf>
    <xf numFmtId="0" fontId="47" fillId="22" borderId="12" xfId="0" applyNumberFormat="1" applyFont="1" applyFill="1" applyBorder="1" applyAlignment="1">
      <alignment horizontal="center" vertical="center" wrapText="1"/>
    </xf>
    <xf numFmtId="0" fontId="47" fillId="22" borderId="13" xfId="0" applyNumberFormat="1" applyFont="1" applyFill="1" applyBorder="1" applyAlignment="1">
      <alignment horizontal="center" vertical="center" wrapText="1"/>
    </xf>
    <xf numFmtId="0" fontId="26" fillId="22" borderId="33" xfId="0" applyNumberFormat="1" applyFont="1" applyFill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left" vertical="center" wrapText="1"/>
    </xf>
    <xf numFmtId="0" fontId="25" fillId="0" borderId="11" xfId="0" applyNumberFormat="1" applyFont="1" applyBorder="1" applyAlignment="1">
      <alignment horizontal="left" wrapText="1"/>
    </xf>
    <xf numFmtId="0" fontId="29" fillId="22" borderId="35" xfId="0" applyNumberFormat="1" applyFont="1" applyFill="1" applyBorder="1" applyAlignment="1">
      <alignment horizontal="center" vertical="center" wrapText="1"/>
    </xf>
    <xf numFmtId="49" fontId="27" fillId="0" borderId="53" xfId="0" applyNumberFormat="1" applyFont="1" applyBorder="1" applyAlignment="1">
      <alignment horizontal="justify" vertical="center" wrapText="1"/>
    </xf>
    <xf numFmtId="49" fontId="27" fillId="0" borderId="52" xfId="0" applyNumberFormat="1" applyFont="1" applyBorder="1" applyAlignment="1">
      <alignment horizontal="justify" vertical="center" wrapText="1"/>
    </xf>
    <xf numFmtId="0" fontId="27" fillId="0" borderId="0" xfId="0" applyNumberFormat="1" applyFont="1" applyAlignment="1">
      <alignment horizontal="justify" vertical="center" wrapText="1"/>
    </xf>
  </cellXfs>
  <cellStyles count="115">
    <cellStyle name="Normal" xfId="0" builtinId="0" customBuiltin="1"/>
    <cellStyle name="Normal 10" xfId="40"/>
    <cellStyle name="Normal 100" xfId="29"/>
    <cellStyle name="Normal 101" xfId="108"/>
    <cellStyle name="Normal 102" xfId="54"/>
    <cellStyle name="Normal 103" xfId="65"/>
    <cellStyle name="Normal 104" xfId="102"/>
    <cellStyle name="Normal 105" xfId="110"/>
    <cellStyle name="Normal 106" xfId="37"/>
    <cellStyle name="Normal 107" xfId="94"/>
    <cellStyle name="Normal 108" xfId="34"/>
    <cellStyle name="Normal 109" xfId="33"/>
    <cellStyle name="Normal 11" xfId="9"/>
    <cellStyle name="Normal 110" xfId="1"/>
    <cellStyle name="Normal 111" xfId="2"/>
    <cellStyle name="Normal 112" xfId="91"/>
    <cellStyle name="Normal 113" xfId="38"/>
    <cellStyle name="Normal 114" xfId="93"/>
    <cellStyle name="Normal 12" xfId="50"/>
    <cellStyle name="Normal 13" xfId="25"/>
    <cellStyle name="Normal 14" xfId="31"/>
    <cellStyle name="Normal 15" xfId="5"/>
    <cellStyle name="Normal 16" xfId="73"/>
    <cellStyle name="Normal 17" xfId="84"/>
    <cellStyle name="Normal 18" xfId="98"/>
    <cellStyle name="Normal 19" xfId="22"/>
    <cellStyle name="Normal 2" xfId="62"/>
    <cellStyle name="Normal 20" xfId="88"/>
    <cellStyle name="Normal 21" xfId="23"/>
    <cellStyle name="Normal 22" xfId="47"/>
    <cellStyle name="Normal 23" xfId="39"/>
    <cellStyle name="Normal 24" xfId="107"/>
    <cellStyle name="Normal 25" xfId="96"/>
    <cellStyle name="Normal 26" xfId="41"/>
    <cellStyle name="Normal 27" xfId="95"/>
    <cellStyle name="Normal 28" xfId="52"/>
    <cellStyle name="Normal 29" xfId="16"/>
    <cellStyle name="Normal 3" xfId="28"/>
    <cellStyle name="Normal 30" xfId="4"/>
    <cellStyle name="Normal 31" xfId="87"/>
    <cellStyle name="Normal 32" xfId="97"/>
    <cellStyle name="Normal 33" xfId="68"/>
    <cellStyle name="Normal 34" xfId="67"/>
    <cellStyle name="Normal 35" xfId="114"/>
    <cellStyle name="Normal 36" xfId="106"/>
    <cellStyle name="Normal 37" xfId="86"/>
    <cellStyle name="Normal 38" xfId="10"/>
    <cellStyle name="Normal 39" xfId="85"/>
    <cellStyle name="Normal 4" xfId="13"/>
    <cellStyle name="Normal 40" xfId="35"/>
    <cellStyle name="Normal 41" xfId="77"/>
    <cellStyle name="Normal 42" xfId="111"/>
    <cellStyle name="Normal 43" xfId="6"/>
    <cellStyle name="Normal 44" xfId="109"/>
    <cellStyle name="Normal 45" xfId="45"/>
    <cellStyle name="Normal 46" xfId="69"/>
    <cellStyle name="Normal 47" xfId="80"/>
    <cellStyle name="Normal 48" xfId="49"/>
    <cellStyle name="Normal 49" xfId="53"/>
    <cellStyle name="Normal 5" xfId="103"/>
    <cellStyle name="Normal 50" xfId="27"/>
    <cellStyle name="Normal 51" xfId="100"/>
    <cellStyle name="Normal 52" xfId="66"/>
    <cellStyle name="Normal 53" xfId="59"/>
    <cellStyle name="Normal 54" xfId="57"/>
    <cellStyle name="Normal 55" xfId="11"/>
    <cellStyle name="Normal 56" xfId="14"/>
    <cellStyle name="Normal 57" xfId="101"/>
    <cellStyle name="Normal 58" xfId="43"/>
    <cellStyle name="Normal 59" xfId="20"/>
    <cellStyle name="Normal 6" xfId="12"/>
    <cellStyle name="Normal 60" xfId="24"/>
    <cellStyle name="Normal 61" xfId="79"/>
    <cellStyle name="Normal 62" xfId="15"/>
    <cellStyle name="Normal 63" xfId="17"/>
    <cellStyle name="Normal 64" xfId="81"/>
    <cellStyle name="Normal 65" xfId="83"/>
    <cellStyle name="Normal 66" xfId="82"/>
    <cellStyle name="Normal 67" xfId="64"/>
    <cellStyle name="Normal 68" xfId="72"/>
    <cellStyle name="Normal 69" xfId="7"/>
    <cellStyle name="Normal 7" xfId="104"/>
    <cellStyle name="Normal 70" xfId="42"/>
    <cellStyle name="Normal 71" xfId="112"/>
    <cellStyle name="Normal 72" xfId="105"/>
    <cellStyle name="Normal 73" xfId="46"/>
    <cellStyle name="Normal 74" xfId="113"/>
    <cellStyle name="Normal 75" xfId="3"/>
    <cellStyle name="Normal 76" xfId="26"/>
    <cellStyle name="Normal 77" xfId="44"/>
    <cellStyle name="Normal 78" xfId="36"/>
    <cellStyle name="Normal 79" xfId="76"/>
    <cellStyle name="Normal 8" xfId="99"/>
    <cellStyle name="Normal 80" xfId="32"/>
    <cellStyle name="Normal 81" xfId="63"/>
    <cellStyle name="Normal 82" xfId="74"/>
    <cellStyle name="Normal 83" xfId="58"/>
    <cellStyle name="Normal 84" xfId="60"/>
    <cellStyle name="Normal 85" xfId="90"/>
    <cellStyle name="Normal 86" xfId="30"/>
    <cellStyle name="Normal 87" xfId="89"/>
    <cellStyle name="Normal 88" xfId="56"/>
    <cellStyle name="Normal 89" xfId="21"/>
    <cellStyle name="Normal 9" xfId="55"/>
    <cellStyle name="Normal 90" xfId="78"/>
    <cellStyle name="Normal 91" xfId="48"/>
    <cellStyle name="Normal 92" xfId="19"/>
    <cellStyle name="Normal 93" xfId="8"/>
    <cellStyle name="Normal 94" xfId="18"/>
    <cellStyle name="Normal 95" xfId="71"/>
    <cellStyle name="Normal 96" xfId="70"/>
    <cellStyle name="Normal 97" xfId="51"/>
    <cellStyle name="Normal 98" xfId="61"/>
    <cellStyle name="Normal 99" xfId="92"/>
    <cellStyle name="Separador de milhares" xfId="75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showGridLines="0" topLeftCell="A22" workbookViewId="0">
      <selection activeCell="A42" sqref="A42"/>
    </sheetView>
  </sheetViews>
  <sheetFormatPr defaultRowHeight="12"/>
  <cols>
    <col min="1" max="2" width="20.7109375" style="32" customWidth="1"/>
    <col min="3" max="9" width="30.7109375" style="32" customWidth="1"/>
    <col min="10" max="16384" width="9.140625" style="32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AGOSTO</v>
      </c>
      <c r="D4" s="9" t="str">
        <f>JE!D4</f>
        <v>2022</v>
      </c>
    </row>
    <row r="5" spans="1:9" s="4" customFormat="1" ht="39.75" customHeight="1">
      <c r="A5" s="368" t="s">
        <v>6</v>
      </c>
      <c r="B5" s="368"/>
      <c r="C5" s="368"/>
      <c r="D5" s="368"/>
      <c r="E5" s="368"/>
      <c r="F5" s="368"/>
      <c r="G5" s="368"/>
      <c r="H5" s="368"/>
      <c r="I5" s="368"/>
    </row>
    <row r="6" spans="1:9" s="1" customFormat="1" ht="39.75" customHeight="1">
      <c r="A6" s="10" t="s">
        <v>7</v>
      </c>
    </row>
    <row r="7" spans="1:9" s="1" customFormat="1" ht="9" customHeight="1">
      <c r="A7" s="374"/>
      <c r="B7" s="374"/>
      <c r="C7" s="374"/>
      <c r="D7" s="374"/>
      <c r="E7" s="374"/>
      <c r="F7" s="374"/>
      <c r="G7" s="374"/>
      <c r="H7" s="374"/>
      <c r="I7" s="374"/>
    </row>
    <row r="8" spans="1:9" ht="39.75" customHeight="1">
      <c r="A8" s="377" t="s">
        <v>8</v>
      </c>
      <c r="B8" s="369"/>
      <c r="C8" s="369" t="s">
        <v>9</v>
      </c>
      <c r="D8" s="369"/>
      <c r="E8" s="369"/>
      <c r="F8" s="369"/>
      <c r="G8" s="369"/>
      <c r="H8" s="369"/>
      <c r="I8" s="370"/>
    </row>
    <row r="9" spans="1:9" ht="24.75" customHeight="1">
      <c r="A9" s="375" t="s">
        <v>10</v>
      </c>
      <c r="B9" s="371" t="s">
        <v>11</v>
      </c>
      <c r="C9" s="371" t="s">
        <v>12</v>
      </c>
      <c r="D9" s="371" t="s">
        <v>13</v>
      </c>
      <c r="E9" s="371" t="s">
        <v>14</v>
      </c>
      <c r="F9" s="371" t="s">
        <v>15</v>
      </c>
      <c r="G9" s="371" t="s">
        <v>16</v>
      </c>
      <c r="H9" s="371"/>
      <c r="I9" s="373"/>
    </row>
    <row r="10" spans="1:9" ht="24.75" customHeight="1">
      <c r="A10" s="376"/>
      <c r="B10" s="372"/>
      <c r="C10" s="372"/>
      <c r="D10" s="372"/>
      <c r="E10" s="372"/>
      <c r="F10" s="372"/>
      <c r="G10" s="11" t="s">
        <v>17</v>
      </c>
      <c r="H10" s="12" t="s">
        <v>18</v>
      </c>
      <c r="I10" s="13" t="s">
        <v>19</v>
      </c>
    </row>
    <row r="11" spans="1:9" ht="24.75" customHeight="1">
      <c r="A11" s="14" t="s">
        <v>20</v>
      </c>
      <c r="B11" s="15" t="s">
        <v>21</v>
      </c>
      <c r="C11" s="16">
        <f>TSE!$D$11</f>
        <v>909</v>
      </c>
      <c r="D11" s="16">
        <f>TSE!$E$11</f>
        <v>196</v>
      </c>
      <c r="E11" s="16">
        <f>TSE!$F$11</f>
        <v>4</v>
      </c>
      <c r="F11" s="16">
        <f>TSE!$G$11</f>
        <v>0</v>
      </c>
      <c r="G11" s="16">
        <f>TSE!$H$11</f>
        <v>1202</v>
      </c>
      <c r="H11" s="16">
        <f>TSE!$I$11</f>
        <v>1999</v>
      </c>
      <c r="I11" s="17">
        <f t="shared" ref="I11:I38" si="0">G11+H11</f>
        <v>3201</v>
      </c>
    </row>
    <row r="12" spans="1:9" ht="24.75" customHeight="1">
      <c r="A12" s="18" t="s">
        <v>22</v>
      </c>
      <c r="B12" s="19" t="s">
        <v>23</v>
      </c>
      <c r="C12" s="20">
        <f>'TRE-AC'!$D$11</f>
        <v>133</v>
      </c>
      <c r="D12" s="20">
        <f>'TRE-AC'!$E$11</f>
        <v>36</v>
      </c>
      <c r="E12" s="20">
        <f>'TRE-AC'!$F$11</f>
        <v>0</v>
      </c>
      <c r="F12" s="20">
        <f>'TRE-AC'!$G$11</f>
        <v>0</v>
      </c>
      <c r="G12" s="20">
        <f>'TRE-AC'!$H$11</f>
        <v>142</v>
      </c>
      <c r="H12" s="20">
        <f>'TRE-AC'!$I$11</f>
        <v>274</v>
      </c>
      <c r="I12" s="21">
        <f t="shared" si="0"/>
        <v>416</v>
      </c>
    </row>
    <row r="13" spans="1:9" ht="24.75" customHeight="1">
      <c r="A13" s="18" t="s">
        <v>24</v>
      </c>
      <c r="B13" s="19" t="s">
        <v>25</v>
      </c>
      <c r="C13" s="20">
        <f>'TRE-AL'!$D$11</f>
        <v>307</v>
      </c>
      <c r="D13" s="20">
        <f>'TRE-AL'!$E$11</f>
        <v>59</v>
      </c>
      <c r="E13" s="20">
        <f>'TRE-AL'!$F$11</f>
        <v>42</v>
      </c>
      <c r="F13" s="20">
        <f>'TRE-AL'!$G$11</f>
        <v>0</v>
      </c>
      <c r="G13" s="20">
        <f>'TRE-AL'!$H$11</f>
        <v>352</v>
      </c>
      <c r="H13" s="20">
        <f>'TRE-AL'!$I$11</f>
        <v>516</v>
      </c>
      <c r="I13" s="21">
        <f t="shared" si="0"/>
        <v>868</v>
      </c>
    </row>
    <row r="14" spans="1:9" ht="24.75" customHeight="1">
      <c r="A14" s="18" t="s">
        <v>26</v>
      </c>
      <c r="B14" s="19" t="s">
        <v>27</v>
      </c>
      <c r="C14" s="20">
        <f>'TRE-AM'!$D$11</f>
        <v>379</v>
      </c>
      <c r="D14" s="20">
        <f>'TRE-AM'!$E$11</f>
        <v>78</v>
      </c>
      <c r="E14" s="20">
        <f>'TRE-AM'!$F$11</f>
        <v>6</v>
      </c>
      <c r="F14" s="20">
        <f>'TRE-AM'!$G$11</f>
        <v>0</v>
      </c>
      <c r="G14" s="20">
        <f>'TRE-AM'!$H$11</f>
        <v>399</v>
      </c>
      <c r="H14" s="20">
        <f>'TRE-AM'!$I$11</f>
        <v>842</v>
      </c>
      <c r="I14" s="21">
        <f t="shared" si="0"/>
        <v>1241</v>
      </c>
    </row>
    <row r="15" spans="1:9" ht="24.75" customHeight="1">
      <c r="A15" s="18" t="s">
        <v>28</v>
      </c>
      <c r="B15" s="19" t="s">
        <v>29</v>
      </c>
      <c r="C15" s="20">
        <f>'TRE-BA'!$D$11</f>
        <v>951</v>
      </c>
      <c r="D15" s="20">
        <f>'TRE-BA'!$E$11</f>
        <v>146</v>
      </c>
      <c r="E15" s="20">
        <f>'TRE-BA'!$F$11</f>
        <v>59</v>
      </c>
      <c r="F15" s="20">
        <f>'TRE-BA'!$G$11</f>
        <v>0</v>
      </c>
      <c r="G15" s="20">
        <f>'TRE-BA'!$H$11</f>
        <v>954</v>
      </c>
      <c r="H15" s="20">
        <f>'TRE-BA'!$I$11</f>
        <v>933</v>
      </c>
      <c r="I15" s="21">
        <f t="shared" si="0"/>
        <v>1887</v>
      </c>
    </row>
    <row r="16" spans="1:9" s="22" customFormat="1" ht="24.75" customHeight="1">
      <c r="A16" s="18" t="s">
        <v>30</v>
      </c>
      <c r="B16" s="19" t="s">
        <v>31</v>
      </c>
      <c r="C16" s="20">
        <f>'TRE-CE'!$D$11</f>
        <v>746</v>
      </c>
      <c r="D16" s="20">
        <f>'TRE-CE'!$E$11</f>
        <v>118</v>
      </c>
      <c r="E16" s="20">
        <f>'TRE-CE'!$F$11</f>
        <v>13</v>
      </c>
      <c r="F16" s="20">
        <f>'TRE-CE'!$G$11</f>
        <v>0</v>
      </c>
      <c r="G16" s="20">
        <f>'TRE-CE'!$H$11</f>
        <v>712</v>
      </c>
      <c r="H16" s="20">
        <f>'TRE-CE'!$I$11</f>
        <v>781</v>
      </c>
      <c r="I16" s="21">
        <f t="shared" si="0"/>
        <v>1493</v>
      </c>
    </row>
    <row r="17" spans="1:9" ht="24.75" customHeight="1">
      <c r="A17" s="18" t="s">
        <v>32</v>
      </c>
      <c r="B17" s="19" t="s">
        <v>33</v>
      </c>
      <c r="C17" s="20">
        <f>'TRE-DF'!$D$11</f>
        <v>338</v>
      </c>
      <c r="D17" s="20">
        <f>'TRE-DF'!$E$11</f>
        <v>73</v>
      </c>
      <c r="E17" s="20">
        <f>'TRE-DF'!$F$11</f>
        <v>12</v>
      </c>
      <c r="F17" s="20">
        <f>'TRE-DF'!$G$11</f>
        <v>0</v>
      </c>
      <c r="G17" s="20">
        <f>'TRE-DF'!$H$11</f>
        <v>235</v>
      </c>
      <c r="H17" s="20">
        <f>'TRE-DF'!$I$11</f>
        <v>352</v>
      </c>
      <c r="I17" s="21">
        <f t="shared" si="0"/>
        <v>587</v>
      </c>
    </row>
    <row r="18" spans="1:9" ht="24.75" customHeight="1">
      <c r="A18" s="18" t="s">
        <v>34</v>
      </c>
      <c r="B18" s="19" t="s">
        <v>35</v>
      </c>
      <c r="C18" s="20">
        <f>'TRE-ES'!$D$11</f>
        <v>338</v>
      </c>
      <c r="D18" s="20">
        <f>'TRE-ES'!$E$11</f>
        <v>72</v>
      </c>
      <c r="E18" s="20">
        <f>'TRE-ES'!$F$11</f>
        <v>2</v>
      </c>
      <c r="F18" s="20">
        <f>'TRE-ES'!$G$11</f>
        <v>0</v>
      </c>
      <c r="G18" s="20">
        <f>'TRE-ES'!$H$11</f>
        <v>370</v>
      </c>
      <c r="H18" s="20">
        <f>'TRE-ES'!$I$11</f>
        <v>351</v>
      </c>
      <c r="I18" s="21">
        <f t="shared" si="0"/>
        <v>721</v>
      </c>
    </row>
    <row r="19" spans="1:9" ht="24.75" customHeight="1">
      <c r="A19" s="18" t="s">
        <v>36</v>
      </c>
      <c r="B19" s="19" t="s">
        <v>37</v>
      </c>
      <c r="C19" s="20">
        <f>'TRE-GO'!$D$11</f>
        <v>524</v>
      </c>
      <c r="D19" s="20">
        <f>'TRE-GO'!$E$11</f>
        <v>107</v>
      </c>
      <c r="E19" s="20">
        <f>'TRE-GO'!$F$11</f>
        <v>14</v>
      </c>
      <c r="F19" s="20">
        <f>'TRE-GO'!$G$11</f>
        <v>0</v>
      </c>
      <c r="G19" s="20">
        <f>'TRE-GO'!$H$11</f>
        <v>562</v>
      </c>
      <c r="H19" s="20">
        <f>'TRE-GO'!$I$11</f>
        <v>892</v>
      </c>
      <c r="I19" s="21">
        <f t="shared" si="0"/>
        <v>1454</v>
      </c>
    </row>
    <row r="20" spans="1:9" ht="24.75" customHeight="1">
      <c r="A20" s="18" t="s">
        <v>38</v>
      </c>
      <c r="B20" s="19" t="s">
        <v>39</v>
      </c>
      <c r="C20" s="20">
        <f>'TRE-MA'!$D$11</f>
        <v>564</v>
      </c>
      <c r="D20" s="20">
        <f>'TRE-MA'!$E$11</f>
        <v>146</v>
      </c>
      <c r="E20" s="20">
        <f>'TRE-MA'!$F$11</f>
        <v>7</v>
      </c>
      <c r="F20" s="20">
        <f>'TRE-MA'!$G$11</f>
        <v>0</v>
      </c>
      <c r="G20" s="20">
        <f>'TRE-MA'!$H$11</f>
        <v>490</v>
      </c>
      <c r="H20" s="20">
        <f>'TRE-MA'!$I$11</f>
        <v>759</v>
      </c>
      <c r="I20" s="21">
        <f t="shared" si="0"/>
        <v>1249</v>
      </c>
    </row>
    <row r="21" spans="1:9" ht="24.75" customHeight="1">
      <c r="A21" s="18" t="s">
        <v>40</v>
      </c>
      <c r="B21" s="19" t="s">
        <v>41</v>
      </c>
      <c r="C21" s="20">
        <f>'TRE-MT'!$D$11</f>
        <v>324</v>
      </c>
      <c r="D21" s="20">
        <f>'TRE-MT'!$E$11</f>
        <v>73</v>
      </c>
      <c r="E21" s="20">
        <f>'TRE-MT'!$F$11</f>
        <v>0</v>
      </c>
      <c r="F21" s="20">
        <f>'TRE-MT'!$G$11</f>
        <v>0</v>
      </c>
      <c r="G21" s="20">
        <f>'TRE-MT'!$H$11</f>
        <v>342</v>
      </c>
      <c r="H21" s="20">
        <f>'TRE-MT'!$I$11</f>
        <v>572</v>
      </c>
      <c r="I21" s="21">
        <f t="shared" si="0"/>
        <v>914</v>
      </c>
    </row>
    <row r="22" spans="1:9" ht="24.75" customHeight="1">
      <c r="A22" s="18" t="s">
        <v>42</v>
      </c>
      <c r="B22" s="19" t="s">
        <v>43</v>
      </c>
      <c r="C22" s="20">
        <f>'TRE-MS'!$D$11</f>
        <v>334</v>
      </c>
      <c r="D22" s="20">
        <f>'TRE-MS'!$E$11</f>
        <v>74</v>
      </c>
      <c r="E22" s="20">
        <f>'TRE-MS'!$F$11</f>
        <v>0</v>
      </c>
      <c r="F22" s="20">
        <f>'TRE-MS'!$G$11</f>
        <v>0</v>
      </c>
      <c r="G22" s="20">
        <f>'TRE-MS'!$H$11</f>
        <v>355</v>
      </c>
      <c r="H22" s="20">
        <f>'TRE-MS'!$I$11</f>
        <v>493</v>
      </c>
      <c r="I22" s="21">
        <f t="shared" si="0"/>
        <v>848</v>
      </c>
    </row>
    <row r="23" spans="1:9" ht="24.75" customHeight="1">
      <c r="A23" s="18" t="s">
        <v>44</v>
      </c>
      <c r="B23" s="19" t="s">
        <v>45</v>
      </c>
      <c r="C23" s="20">
        <f>'TRE-MG'!$D$11</f>
        <v>1769</v>
      </c>
      <c r="D23" s="20">
        <f>'TRE-MG'!$E$11</f>
        <v>376</v>
      </c>
      <c r="E23" s="20">
        <f>'TRE-MG'!$F$11</f>
        <v>72</v>
      </c>
      <c r="F23" s="20">
        <f>'TRE-MG'!$G$11</f>
        <v>0</v>
      </c>
      <c r="G23" s="20">
        <f>'TRE-MG'!$H$11</f>
        <v>2047</v>
      </c>
      <c r="H23" s="20">
        <f>'TRE-MG'!$I$11</f>
        <v>2823</v>
      </c>
      <c r="I23" s="21">
        <f t="shared" si="0"/>
        <v>4870</v>
      </c>
    </row>
    <row r="24" spans="1:9" ht="24.75" customHeight="1">
      <c r="A24" s="18" t="s">
        <v>46</v>
      </c>
      <c r="B24" s="19" t="s">
        <v>47</v>
      </c>
      <c r="C24" s="20">
        <f>'TRE-PA'!$D$11</f>
        <v>576</v>
      </c>
      <c r="D24" s="20">
        <f>'TRE-PA'!$E$11</f>
        <v>137</v>
      </c>
      <c r="E24" s="20">
        <f>'TRE-PA'!$F$11</f>
        <v>11</v>
      </c>
      <c r="F24" s="20">
        <f>'TRE-PA'!$G$11</f>
        <v>0</v>
      </c>
      <c r="G24" s="20">
        <f>'TRE-PA'!$H$11</f>
        <v>561</v>
      </c>
      <c r="H24" s="20">
        <f>'TRE-PA'!$I$11</f>
        <v>1019</v>
      </c>
      <c r="I24" s="21">
        <f t="shared" si="0"/>
        <v>1580</v>
      </c>
    </row>
    <row r="25" spans="1:9" ht="24.75" customHeight="1">
      <c r="A25" s="18" t="s">
        <v>48</v>
      </c>
      <c r="B25" s="19" t="s">
        <v>49</v>
      </c>
      <c r="C25" s="20">
        <f>'TRE-PB'!$D$11</f>
        <v>448</v>
      </c>
      <c r="D25" s="20">
        <f>'TRE-PB'!$E$11</f>
        <v>79</v>
      </c>
      <c r="E25" s="20">
        <f>'TRE-PB'!$F$11</f>
        <v>2</v>
      </c>
      <c r="F25" s="20">
        <f>'TRE-PB'!$G$11</f>
        <v>0</v>
      </c>
      <c r="G25" s="20">
        <f>'TRE-PB'!$H$11</f>
        <v>460</v>
      </c>
      <c r="H25" s="20">
        <f>'TRE-PB'!$I$11</f>
        <v>727</v>
      </c>
      <c r="I25" s="21">
        <f t="shared" si="0"/>
        <v>1187</v>
      </c>
    </row>
    <row r="26" spans="1:9" ht="24.75" customHeight="1">
      <c r="A26" s="18" t="s">
        <v>50</v>
      </c>
      <c r="B26" s="19" t="s">
        <v>51</v>
      </c>
      <c r="C26" s="20">
        <f>'TRE-PR'!$D$11</f>
        <v>873</v>
      </c>
      <c r="D26" s="20">
        <f>'TRE-PR'!$E$11</f>
        <v>186</v>
      </c>
      <c r="E26" s="20">
        <f>'TRE-PR'!$F$11</f>
        <v>55</v>
      </c>
      <c r="F26" s="20">
        <f>'TRE-PR'!$G$11</f>
        <v>0</v>
      </c>
      <c r="G26" s="20">
        <f>'TRE-PR'!$H$11</f>
        <v>1018</v>
      </c>
      <c r="H26" s="20">
        <f>'TRE-PR'!$I$11</f>
        <v>1251</v>
      </c>
      <c r="I26" s="21">
        <f t="shared" si="0"/>
        <v>2269</v>
      </c>
    </row>
    <row r="27" spans="1:9" ht="24.75" customHeight="1">
      <c r="A27" s="18" t="s">
        <v>52</v>
      </c>
      <c r="B27" s="19" t="s">
        <v>53</v>
      </c>
      <c r="C27" s="20">
        <f>'TRE-PE'!$D$11</f>
        <v>862</v>
      </c>
      <c r="D27" s="20">
        <f>'TRE-PE'!$E$11</f>
        <v>163</v>
      </c>
      <c r="E27" s="20">
        <f>'TRE-PE'!$F$11</f>
        <v>35</v>
      </c>
      <c r="F27" s="20">
        <f>'TRE-PE'!$G$11</f>
        <v>0</v>
      </c>
      <c r="G27" s="20">
        <f>'TRE-PE'!$H$11</f>
        <v>889</v>
      </c>
      <c r="H27" s="20">
        <f>'TRE-PE'!$I$11</f>
        <v>1066</v>
      </c>
      <c r="I27" s="21">
        <f t="shared" si="0"/>
        <v>1955</v>
      </c>
    </row>
    <row r="28" spans="1:9" ht="24.75" customHeight="1">
      <c r="A28" s="18" t="s">
        <v>54</v>
      </c>
      <c r="B28" s="19" t="s">
        <v>55</v>
      </c>
      <c r="C28" s="20">
        <f>'TRE-PI'!$D$11</f>
        <v>483</v>
      </c>
      <c r="D28" s="20">
        <f>'TRE-PI'!$E$11</f>
        <v>116</v>
      </c>
      <c r="E28" s="20">
        <f>'TRE-PI'!$F$11</f>
        <v>10</v>
      </c>
      <c r="F28" s="20">
        <f>'TRE-PI'!$G$11</f>
        <v>0</v>
      </c>
      <c r="G28" s="20">
        <f>'TRE-PI'!$H$11</f>
        <v>493</v>
      </c>
      <c r="H28" s="20">
        <f>'TRE-PI'!$I$11</f>
        <v>822</v>
      </c>
      <c r="I28" s="21">
        <f t="shared" si="0"/>
        <v>1315</v>
      </c>
    </row>
    <row r="29" spans="1:9" ht="24.75" customHeight="1">
      <c r="A29" s="18" t="s">
        <v>56</v>
      </c>
      <c r="B29" s="19" t="s">
        <v>57</v>
      </c>
      <c r="C29" s="20">
        <f>'TRE-RJ'!$D$11</f>
        <v>1273</v>
      </c>
      <c r="D29" s="20">
        <f>'TRE-RJ'!$E$11</f>
        <v>206</v>
      </c>
      <c r="E29" s="20">
        <f>'TRE-RJ'!$F$11</f>
        <v>402</v>
      </c>
      <c r="F29" s="20">
        <f>'TRE-RJ'!$G$11</f>
        <v>0</v>
      </c>
      <c r="G29" s="20">
        <f>'TRE-RJ'!$H$11</f>
        <v>1769</v>
      </c>
      <c r="H29" s="20">
        <f>'TRE-RJ'!$I$11</f>
        <v>2187</v>
      </c>
      <c r="I29" s="21">
        <f t="shared" si="0"/>
        <v>3956</v>
      </c>
    </row>
    <row r="30" spans="1:9" ht="24.75" customHeight="1">
      <c r="A30" s="18" t="s">
        <v>58</v>
      </c>
      <c r="B30" s="19" t="s">
        <v>59</v>
      </c>
      <c r="C30" s="20">
        <f>'TRE-RN'!$D$11</f>
        <v>472</v>
      </c>
      <c r="D30" s="20">
        <f>'TRE-RN'!$E$11</f>
        <v>92</v>
      </c>
      <c r="E30" s="20">
        <f>'TRE-RN'!$F$11</f>
        <v>1</v>
      </c>
      <c r="F30" s="20">
        <f>'TRE-RN'!$G$11</f>
        <v>0</v>
      </c>
      <c r="G30" s="20">
        <f>'TRE-RN'!$H$11</f>
        <v>445</v>
      </c>
      <c r="H30" s="20">
        <f>'TRE-RN'!$I$11</f>
        <v>683</v>
      </c>
      <c r="I30" s="21">
        <f t="shared" si="0"/>
        <v>1128</v>
      </c>
    </row>
    <row r="31" spans="1:9" ht="24.75" customHeight="1">
      <c r="A31" s="18" t="s">
        <v>60</v>
      </c>
      <c r="B31" s="19" t="s">
        <v>61</v>
      </c>
      <c r="C31" s="20">
        <f>'TRE-RS'!$D$11</f>
        <v>820</v>
      </c>
      <c r="D31" s="20">
        <f>'TRE-RS'!$E$11</f>
        <v>136</v>
      </c>
      <c r="E31" s="20">
        <f>'TRE-RS'!$F$11</f>
        <v>44</v>
      </c>
      <c r="F31" s="20">
        <f>'TRE-RS'!$G$11</f>
        <v>0</v>
      </c>
      <c r="G31" s="20">
        <f>'TRE-RS'!$H$11</f>
        <v>927</v>
      </c>
      <c r="H31" s="20">
        <f>'TRE-RS'!$I$11</f>
        <v>959</v>
      </c>
      <c r="I31" s="21">
        <f t="shared" si="0"/>
        <v>1886</v>
      </c>
    </row>
    <row r="32" spans="1:9" ht="24.75" customHeight="1">
      <c r="A32" s="18" t="s">
        <v>62</v>
      </c>
      <c r="B32" s="19" t="s">
        <v>63</v>
      </c>
      <c r="C32" s="20">
        <f>'TRE-RO'!$D$11</f>
        <v>238</v>
      </c>
      <c r="D32" s="20">
        <f>'TRE-RO'!$E$11</f>
        <v>59</v>
      </c>
      <c r="E32" s="20">
        <f>'TRE-RO'!$F$11</f>
        <v>0</v>
      </c>
      <c r="F32" s="20">
        <f>'TRE-RO'!$G$11</f>
        <v>0</v>
      </c>
      <c r="G32" s="20">
        <f>'TRE-RO'!$H$11</f>
        <v>234</v>
      </c>
      <c r="H32" s="20">
        <f>'TRE-RO'!$I$11</f>
        <v>346</v>
      </c>
      <c r="I32" s="21">
        <f t="shared" si="0"/>
        <v>580</v>
      </c>
    </row>
    <row r="33" spans="1:9" ht="24.75" customHeight="1">
      <c r="A33" s="18" t="s">
        <v>64</v>
      </c>
      <c r="B33" s="19" t="s">
        <v>65</v>
      </c>
      <c r="C33" s="20">
        <f>'TRE-SC'!$D$11</f>
        <v>500</v>
      </c>
      <c r="D33" s="20">
        <f>'TRE-SC'!$E$11</f>
        <v>108</v>
      </c>
      <c r="E33" s="20">
        <f>'TRE-SC'!$F$11</f>
        <v>0</v>
      </c>
      <c r="F33" s="20">
        <f>'TRE-SC'!$G$11</f>
        <v>0</v>
      </c>
      <c r="G33" s="20">
        <f>'TRE-SC'!$H$11</f>
        <v>650</v>
      </c>
      <c r="H33" s="20">
        <f>'TRE-SC'!$I$11</f>
        <v>875</v>
      </c>
      <c r="I33" s="21">
        <f t="shared" si="0"/>
        <v>1525</v>
      </c>
    </row>
    <row r="34" spans="1:9" ht="24.75" customHeight="1">
      <c r="A34" s="18" t="s">
        <v>66</v>
      </c>
      <c r="B34" s="19" t="s">
        <v>67</v>
      </c>
      <c r="C34" s="20">
        <f>'TRE-SP'!$D$11</f>
        <v>2102</v>
      </c>
      <c r="D34" s="20">
        <f>'TRE-SP'!$E$11</f>
        <v>344</v>
      </c>
      <c r="E34" s="20">
        <f>'TRE-SP'!$F$11</f>
        <v>200</v>
      </c>
      <c r="F34" s="20">
        <f>'TRE-SP'!$G$11</f>
        <v>0</v>
      </c>
      <c r="G34" s="20">
        <f>'TRE-SP'!$H$11</f>
        <v>2870</v>
      </c>
      <c r="H34" s="20">
        <f>'TRE-SP'!$I$11</f>
        <v>3237</v>
      </c>
      <c r="I34" s="21">
        <f t="shared" si="0"/>
        <v>6107</v>
      </c>
    </row>
    <row r="35" spans="1:9" ht="24.75" customHeight="1">
      <c r="A35" s="18" t="s">
        <v>68</v>
      </c>
      <c r="B35" s="19" t="s">
        <v>69</v>
      </c>
      <c r="C35" s="20">
        <f>'TRE-SE'!$D$11</f>
        <v>264</v>
      </c>
      <c r="D35" s="20">
        <f>'TRE-SE'!$E$11</f>
        <v>39</v>
      </c>
      <c r="E35" s="20">
        <f>'TRE-SE'!$F$11</f>
        <v>23</v>
      </c>
      <c r="F35" s="20">
        <f>'TRE-SE'!$G$11</f>
        <v>0</v>
      </c>
      <c r="G35" s="20">
        <f>'TRE-SE'!$H$11</f>
        <v>270</v>
      </c>
      <c r="H35" s="20">
        <f>'TRE-SE'!$I$11</f>
        <v>367</v>
      </c>
      <c r="I35" s="21">
        <f t="shared" si="0"/>
        <v>637</v>
      </c>
    </row>
    <row r="36" spans="1:9" ht="24.75" customHeight="1">
      <c r="A36" s="18" t="s">
        <v>70</v>
      </c>
      <c r="B36" s="19" t="s">
        <v>71</v>
      </c>
      <c r="C36" s="20">
        <f>'TRE-TO'!$D$11</f>
        <v>258</v>
      </c>
      <c r="D36" s="20">
        <f>'TRE-TO'!$E$11</f>
        <v>53</v>
      </c>
      <c r="E36" s="20">
        <f>'TRE-TO'!$F$11</f>
        <v>0</v>
      </c>
      <c r="F36" s="20">
        <f>'TRE-TO'!$G$11</f>
        <v>0</v>
      </c>
      <c r="G36" s="20">
        <f>'TRE-TO'!$H$11</f>
        <v>249</v>
      </c>
      <c r="H36" s="20">
        <f>'TRE-TO'!$I$11</f>
        <v>383</v>
      </c>
      <c r="I36" s="21">
        <f t="shared" si="0"/>
        <v>632</v>
      </c>
    </row>
    <row r="37" spans="1:9" ht="24.75" customHeight="1">
      <c r="A37" s="18" t="s">
        <v>72</v>
      </c>
      <c r="B37" s="19" t="s">
        <v>73</v>
      </c>
      <c r="C37" s="20">
        <f>'TRE-RR'!$D$11</f>
        <v>128</v>
      </c>
      <c r="D37" s="20">
        <f>'TRE-RR'!$E$11</f>
        <v>33</v>
      </c>
      <c r="E37" s="20">
        <f>'TRE-RR'!$F$11</f>
        <v>0</v>
      </c>
      <c r="F37" s="20">
        <f>'TRE-RR'!$G$11</f>
        <v>0</v>
      </c>
      <c r="G37" s="20">
        <f>'TRE-RR'!$H$11</f>
        <v>158</v>
      </c>
      <c r="H37" s="20">
        <f>'TRE-RR'!$I$11</f>
        <v>351</v>
      </c>
      <c r="I37" s="21">
        <f t="shared" si="0"/>
        <v>509</v>
      </c>
    </row>
    <row r="38" spans="1:9" ht="24.75" customHeight="1">
      <c r="A38" s="23" t="s">
        <v>74</v>
      </c>
      <c r="B38" s="24" t="s">
        <v>75</v>
      </c>
      <c r="C38" s="25">
        <f>'TRE-AP'!$D$11</f>
        <v>148</v>
      </c>
      <c r="D38" s="25">
        <f>'TRE-AP'!$E$11</f>
        <v>25</v>
      </c>
      <c r="E38" s="25">
        <f>'TRE-AP'!$F$11</f>
        <v>0</v>
      </c>
      <c r="F38" s="25">
        <f>'TRE-AP'!$G$11</f>
        <v>0</v>
      </c>
      <c r="G38" s="25">
        <f>'TRE-AP'!$H$11</f>
        <v>146</v>
      </c>
      <c r="H38" s="25">
        <f>'TRE-AP'!$I$11</f>
        <v>352</v>
      </c>
      <c r="I38" s="26">
        <f t="shared" si="0"/>
        <v>498</v>
      </c>
    </row>
    <row r="39" spans="1:9" ht="24.75" customHeight="1">
      <c r="A39" s="366" t="s">
        <v>19</v>
      </c>
      <c r="B39" s="367"/>
      <c r="C39" s="27">
        <f t="shared" ref="C39:I39" si="1">SUM(C11:C38)</f>
        <v>17061</v>
      </c>
      <c r="D39" s="27">
        <f t="shared" si="1"/>
        <v>3330</v>
      </c>
      <c r="E39" s="27">
        <f t="shared" si="1"/>
        <v>1014</v>
      </c>
      <c r="F39" s="27">
        <f t="shared" si="1"/>
        <v>0</v>
      </c>
      <c r="G39" s="27">
        <f t="shared" si="1"/>
        <v>19301</v>
      </c>
      <c r="H39" s="27">
        <f t="shared" si="1"/>
        <v>26212</v>
      </c>
      <c r="I39" s="28">
        <f t="shared" si="1"/>
        <v>45513</v>
      </c>
    </row>
    <row r="40" spans="1:9" s="29" customFormat="1" ht="19.5" customHeight="1">
      <c r="A40" s="30" t="s">
        <v>76</v>
      </c>
      <c r="B40" s="31"/>
      <c r="C40" s="31"/>
      <c r="D40" s="31"/>
      <c r="E40" s="31"/>
      <c r="F40" s="31"/>
      <c r="G40" s="31"/>
    </row>
    <row r="41" spans="1:9" s="29" customFormat="1" ht="19.5" customHeight="1">
      <c r="A41" s="365" t="s">
        <v>117</v>
      </c>
      <c r="B41" s="365"/>
      <c r="C41" s="365"/>
      <c r="D41" s="365"/>
      <c r="E41" s="365"/>
      <c r="F41" s="365"/>
      <c r="G41" s="365"/>
      <c r="H41" s="365"/>
      <c r="I41" s="365"/>
    </row>
  </sheetData>
  <mergeCells count="13">
    <mergeCell ref="A41:I41"/>
    <mergeCell ref="A39:B39"/>
    <mergeCell ref="A5:I5"/>
    <mergeCell ref="C8:I8"/>
    <mergeCell ref="C9:C10"/>
    <mergeCell ref="D9:D10"/>
    <mergeCell ref="E9:E10"/>
    <mergeCell ref="G9:I9"/>
    <mergeCell ref="F9:F10"/>
    <mergeCell ref="A7:I7"/>
    <mergeCell ref="A9:A10"/>
    <mergeCell ref="B9:B10"/>
    <mergeCell ref="A8:B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0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172"/>
      <c r="B1" s="173" t="s">
        <v>0</v>
      </c>
      <c r="C1" s="172"/>
      <c r="D1" s="172"/>
      <c r="E1" s="172"/>
      <c r="F1" s="172"/>
      <c r="G1" s="172"/>
      <c r="H1" s="172"/>
      <c r="I1" s="172"/>
      <c r="J1" s="172"/>
    </row>
    <row r="2" spans="1:10" ht="30" customHeight="1">
      <c r="A2" s="174"/>
      <c r="B2" s="174" t="s">
        <v>1</v>
      </c>
      <c r="C2" s="175" t="s">
        <v>2</v>
      </c>
      <c r="D2" s="174"/>
      <c r="E2" s="174"/>
      <c r="F2" s="174"/>
      <c r="G2" s="174"/>
      <c r="H2" s="174"/>
      <c r="I2" s="174"/>
      <c r="J2" s="174"/>
    </row>
    <row r="3" spans="1:10" ht="30" customHeight="1">
      <c r="A3" s="174"/>
      <c r="B3" s="174" t="s">
        <v>3</v>
      </c>
      <c r="C3" s="176" t="s">
        <v>31</v>
      </c>
      <c r="D3" s="174"/>
      <c r="E3" s="174"/>
      <c r="F3" s="174"/>
      <c r="G3" s="174"/>
      <c r="H3" s="174"/>
      <c r="I3" s="174"/>
      <c r="J3" s="174"/>
    </row>
    <row r="4" spans="1:10" ht="30" customHeight="1">
      <c r="A4" s="174"/>
      <c r="B4" s="174" t="s">
        <v>5</v>
      </c>
      <c r="C4" s="177" t="s">
        <v>100</v>
      </c>
      <c r="D4" s="178" t="s">
        <v>101</v>
      </c>
      <c r="E4" s="174"/>
      <c r="F4" s="174"/>
      <c r="G4" s="174"/>
      <c r="H4" s="174"/>
      <c r="I4" s="174"/>
      <c r="J4" s="174"/>
    </row>
    <row r="5" spans="1:10" ht="39.75" customHeight="1">
      <c r="A5" s="179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174"/>
      <c r="B6" s="180"/>
      <c r="C6" s="180"/>
      <c r="D6" s="180"/>
      <c r="E6" s="180"/>
      <c r="F6" s="180"/>
      <c r="G6" s="180"/>
      <c r="H6" s="180"/>
      <c r="I6" s="180"/>
      <c r="J6" s="180"/>
    </row>
    <row r="7" spans="1:10" ht="39.75" customHeight="1">
      <c r="A7" s="174"/>
      <c r="B7" s="175" t="s">
        <v>7</v>
      </c>
      <c r="C7" s="174"/>
      <c r="D7" s="174"/>
      <c r="E7" s="174"/>
      <c r="F7" s="174"/>
      <c r="G7" s="174"/>
      <c r="H7" s="174"/>
      <c r="I7" s="174"/>
      <c r="J7" s="174"/>
    </row>
    <row r="8" spans="1:10" ht="39.75" customHeight="1">
      <c r="A8" s="181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181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181"/>
      <c r="B10" s="376"/>
      <c r="C10" s="372"/>
      <c r="D10" s="372"/>
      <c r="E10" s="372"/>
      <c r="F10" s="372"/>
      <c r="G10" s="372"/>
      <c r="H10" s="182" t="s">
        <v>17</v>
      </c>
      <c r="I10" s="182" t="s">
        <v>18</v>
      </c>
      <c r="J10" s="183" t="s">
        <v>19</v>
      </c>
    </row>
    <row r="11" spans="1:10" ht="34.5" customHeight="1">
      <c r="A11" s="181"/>
      <c r="B11" s="184" t="s">
        <v>30</v>
      </c>
      <c r="C11" s="184" t="s">
        <v>31</v>
      </c>
      <c r="D11" s="185">
        <v>746</v>
      </c>
      <c r="E11" s="186">
        <v>118</v>
      </c>
      <c r="F11" s="187">
        <v>13</v>
      </c>
      <c r="G11" s="188">
        <v>0</v>
      </c>
      <c r="H11" s="189">
        <v>712</v>
      </c>
      <c r="I11" s="190">
        <v>781</v>
      </c>
      <c r="J11" s="191">
        <f>H11+I11</f>
        <v>1493</v>
      </c>
    </row>
    <row r="12" spans="1:10" ht="34.5" customHeight="1">
      <c r="A12" s="181"/>
      <c r="B12" s="400" t="s">
        <v>19</v>
      </c>
      <c r="C12" s="401"/>
      <c r="D12" s="193">
        <f t="shared" ref="D12:J12" si="0">SUM(D11:D11)</f>
        <v>746</v>
      </c>
      <c r="E12" s="193">
        <f t="shared" si="0"/>
        <v>118</v>
      </c>
      <c r="F12" s="193">
        <f t="shared" si="0"/>
        <v>13</v>
      </c>
      <c r="G12" s="193">
        <f t="shared" si="0"/>
        <v>0</v>
      </c>
      <c r="H12" s="193">
        <f t="shared" si="0"/>
        <v>712</v>
      </c>
      <c r="I12" s="193">
        <f t="shared" si="0"/>
        <v>781</v>
      </c>
      <c r="J12" s="194">
        <f t="shared" si="0"/>
        <v>1493</v>
      </c>
    </row>
    <row r="13" spans="1:10" ht="30" customHeight="1">
      <c r="A13" s="181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181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181"/>
      <c r="B15" s="366" t="s">
        <v>103</v>
      </c>
      <c r="C15" s="367"/>
      <c r="D15" s="192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181"/>
      <c r="B16" s="405" t="s">
        <v>79</v>
      </c>
      <c r="C16" s="406"/>
      <c r="D16" s="195">
        <v>910.08</v>
      </c>
      <c r="E16" s="196"/>
      <c r="F16" s="197" t="s">
        <v>106</v>
      </c>
      <c r="G16" s="197"/>
      <c r="H16" s="197"/>
      <c r="I16" s="197"/>
      <c r="J16" s="197"/>
    </row>
    <row r="17" spans="1:10" ht="34.5" customHeight="1">
      <c r="A17" s="181"/>
      <c r="B17" s="405" t="s">
        <v>80</v>
      </c>
      <c r="C17" s="406"/>
      <c r="D17" s="195">
        <v>719.62</v>
      </c>
      <c r="E17" s="196"/>
      <c r="F17" s="197" t="s">
        <v>107</v>
      </c>
      <c r="G17" s="197"/>
      <c r="H17" s="197"/>
      <c r="I17" s="197"/>
      <c r="J17" s="197"/>
    </row>
    <row r="18" spans="1:10" ht="34.5" customHeight="1">
      <c r="A18" s="181"/>
      <c r="B18" s="405" t="s">
        <v>116</v>
      </c>
      <c r="C18" s="406"/>
      <c r="D18" s="319">
        <f>'UO_MEDIA_BEN-AT'!E17</f>
        <v>111.86</v>
      </c>
      <c r="E18" s="196"/>
      <c r="F18" s="197" t="s">
        <v>109</v>
      </c>
      <c r="G18" s="197"/>
      <c r="H18" s="197"/>
      <c r="I18" s="197"/>
      <c r="J18" s="197"/>
    </row>
    <row r="19" spans="1:10" ht="34.5" customHeight="1">
      <c r="A19" s="181"/>
      <c r="B19" s="405" t="s">
        <v>82</v>
      </c>
      <c r="C19" s="406"/>
      <c r="D19" s="198" t="s">
        <v>110</v>
      </c>
      <c r="E19" s="196"/>
      <c r="F19" s="197" t="s">
        <v>111</v>
      </c>
      <c r="G19" s="197"/>
      <c r="H19" s="197"/>
      <c r="I19" s="197"/>
      <c r="J19" s="197"/>
    </row>
    <row r="20" spans="1:10" ht="34.5" customHeight="1">
      <c r="A20" s="181"/>
      <c r="B20" s="405" t="s">
        <v>112</v>
      </c>
      <c r="C20" s="406"/>
      <c r="D20" s="195">
        <f>IF(C11="TSE",508.16,401.81)</f>
        <v>401.81</v>
      </c>
      <c r="E20" s="196"/>
      <c r="F20" s="197" t="s">
        <v>109</v>
      </c>
      <c r="G20" s="197"/>
      <c r="H20" s="197"/>
      <c r="I20" s="197"/>
      <c r="J20" s="197"/>
    </row>
    <row r="21" spans="1:10" ht="19.5" customHeight="1">
      <c r="A21" s="181"/>
      <c r="B21" s="199" t="s">
        <v>113</v>
      </c>
      <c r="C21" s="200"/>
      <c r="D21" s="200"/>
      <c r="E21" s="201"/>
      <c r="F21" s="201"/>
      <c r="G21" s="201"/>
      <c r="H21" s="201"/>
      <c r="I21" s="201"/>
      <c r="J21" s="201"/>
    </row>
    <row r="22" spans="1:10" ht="33.75" customHeight="1">
      <c r="A22" s="181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181"/>
      <c r="B23" s="181"/>
      <c r="C23" s="181"/>
      <c r="D23" s="181"/>
      <c r="E23" s="181"/>
      <c r="F23" s="181"/>
      <c r="G23" s="181"/>
      <c r="H23" s="181"/>
      <c r="I23" s="181"/>
      <c r="J23" s="181"/>
    </row>
    <row r="24" spans="1:10" ht="19.5" customHeight="1">
      <c r="A24" s="181"/>
      <c r="B24" s="181"/>
      <c r="C24" s="181"/>
      <c r="D24" s="181"/>
      <c r="E24" s="181"/>
      <c r="F24" s="181"/>
      <c r="G24" s="181"/>
      <c r="H24" s="202"/>
      <c r="I24" s="181"/>
      <c r="J24" s="181"/>
    </row>
    <row r="25" spans="1:10" ht="19.5" customHeight="1">
      <c r="A25" s="181"/>
      <c r="B25" s="181"/>
      <c r="C25" s="181"/>
      <c r="D25" s="181"/>
      <c r="E25" s="181"/>
      <c r="F25" s="181"/>
      <c r="G25" s="181"/>
      <c r="H25" s="181"/>
      <c r="I25" s="181"/>
      <c r="J25" s="18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32</v>
      </c>
      <c r="C11" s="62" t="s">
        <v>33</v>
      </c>
      <c r="D11" s="78">
        <v>338</v>
      </c>
      <c r="E11" s="78">
        <v>73</v>
      </c>
      <c r="F11" s="78">
        <v>12</v>
      </c>
      <c r="G11" s="64">
        <v>0</v>
      </c>
      <c r="H11" s="78">
        <v>235</v>
      </c>
      <c r="I11" s="78">
        <v>352</v>
      </c>
      <c r="J11" s="65">
        <f>H11+I11</f>
        <v>587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338</v>
      </c>
      <c r="E12" s="67">
        <f t="shared" si="0"/>
        <v>73</v>
      </c>
      <c r="F12" s="67">
        <f t="shared" si="0"/>
        <v>12</v>
      </c>
      <c r="G12" s="67">
        <f t="shared" si="0"/>
        <v>0</v>
      </c>
      <c r="H12" s="67">
        <f t="shared" si="0"/>
        <v>235</v>
      </c>
      <c r="I12" s="67">
        <f t="shared" si="0"/>
        <v>352</v>
      </c>
      <c r="J12" s="68">
        <f t="shared" si="0"/>
        <v>587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'UO_MEDIA_BEN-AT'!E18</f>
        <v>202.52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34</v>
      </c>
      <c r="C11" s="62" t="s">
        <v>35</v>
      </c>
      <c r="D11" s="78">
        <v>338</v>
      </c>
      <c r="E11" s="78">
        <v>72</v>
      </c>
      <c r="F11" s="78">
        <v>2</v>
      </c>
      <c r="G11" s="64">
        <v>0</v>
      </c>
      <c r="H11" s="78">
        <v>370</v>
      </c>
      <c r="I11" s="78">
        <v>351</v>
      </c>
      <c r="J11" s="65">
        <f>H11+I11</f>
        <v>721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338</v>
      </c>
      <c r="E12" s="67">
        <f t="shared" si="0"/>
        <v>72</v>
      </c>
      <c r="F12" s="67">
        <f t="shared" si="0"/>
        <v>2</v>
      </c>
      <c r="G12" s="67">
        <f t="shared" si="0"/>
        <v>0</v>
      </c>
      <c r="H12" s="67">
        <f t="shared" si="0"/>
        <v>370</v>
      </c>
      <c r="I12" s="67">
        <f t="shared" si="0"/>
        <v>351</v>
      </c>
      <c r="J12" s="68">
        <f t="shared" si="0"/>
        <v>721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'UO_MEDIA_BEN-AT'!E19</f>
        <v>74.48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36</v>
      </c>
      <c r="C11" s="62" t="s">
        <v>37</v>
      </c>
      <c r="D11" s="78">
        <v>524</v>
      </c>
      <c r="E11" s="78">
        <v>107</v>
      </c>
      <c r="F11" s="78">
        <v>14</v>
      </c>
      <c r="G11" s="64">
        <v>0</v>
      </c>
      <c r="H11" s="78">
        <v>562</v>
      </c>
      <c r="I11" s="78">
        <v>892</v>
      </c>
      <c r="J11" s="65">
        <f>H11+I11</f>
        <v>1454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524</v>
      </c>
      <c r="E12" s="67">
        <f t="shared" si="0"/>
        <v>107</v>
      </c>
      <c r="F12" s="67">
        <f t="shared" si="0"/>
        <v>14</v>
      </c>
      <c r="G12" s="67">
        <f t="shared" si="0"/>
        <v>0</v>
      </c>
      <c r="H12" s="67">
        <f t="shared" si="0"/>
        <v>562</v>
      </c>
      <c r="I12" s="67">
        <f t="shared" si="0"/>
        <v>892</v>
      </c>
      <c r="J12" s="68">
        <f t="shared" si="0"/>
        <v>1454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'UO_MEDIA_BEN-AT'!E20</f>
        <v>366.56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203"/>
      <c r="B1" s="204" t="s">
        <v>0</v>
      </c>
      <c r="C1" s="203"/>
      <c r="D1" s="203"/>
      <c r="E1" s="203"/>
      <c r="F1" s="203"/>
      <c r="G1" s="203"/>
      <c r="H1" s="203"/>
      <c r="I1" s="203"/>
      <c r="J1" s="203"/>
    </row>
    <row r="2" spans="1:10" ht="30" customHeight="1">
      <c r="A2" s="205"/>
      <c r="B2" s="205" t="s">
        <v>1</v>
      </c>
      <c r="C2" s="206" t="s">
        <v>2</v>
      </c>
      <c r="D2" s="205"/>
      <c r="E2" s="205"/>
      <c r="F2" s="205"/>
      <c r="G2" s="205"/>
      <c r="H2" s="205"/>
      <c r="I2" s="205"/>
      <c r="J2" s="205"/>
    </row>
    <row r="3" spans="1:10" ht="30" customHeight="1">
      <c r="A3" s="205"/>
      <c r="B3" s="205" t="s">
        <v>3</v>
      </c>
      <c r="C3" s="207" t="s">
        <v>39</v>
      </c>
      <c r="D3" s="205"/>
      <c r="E3" s="205"/>
      <c r="F3" s="205"/>
      <c r="G3" s="205"/>
      <c r="H3" s="205"/>
      <c r="I3" s="205"/>
      <c r="J3" s="205"/>
    </row>
    <row r="4" spans="1:10" ht="30" customHeight="1">
      <c r="A4" s="205"/>
      <c r="B4" s="205" t="s">
        <v>5</v>
      </c>
      <c r="C4" s="208" t="s">
        <v>100</v>
      </c>
      <c r="D4" s="209" t="s">
        <v>101</v>
      </c>
      <c r="E4" s="205"/>
      <c r="F4" s="205"/>
      <c r="G4" s="205"/>
      <c r="H4" s="205"/>
      <c r="I4" s="205"/>
      <c r="J4" s="205"/>
    </row>
    <row r="5" spans="1:10" ht="39.75" customHeight="1">
      <c r="A5" s="210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205"/>
      <c r="B6" s="211"/>
      <c r="C6" s="211"/>
      <c r="D6" s="211"/>
      <c r="E6" s="211"/>
      <c r="F6" s="211"/>
      <c r="G6" s="211"/>
      <c r="H6" s="211"/>
      <c r="I6" s="211"/>
      <c r="J6" s="211"/>
    </row>
    <row r="7" spans="1:10" ht="39.75" customHeight="1">
      <c r="A7" s="205"/>
      <c r="B7" s="206" t="s">
        <v>7</v>
      </c>
      <c r="C7" s="205"/>
      <c r="D7" s="205"/>
      <c r="E7" s="205"/>
      <c r="F7" s="205"/>
      <c r="G7" s="205"/>
      <c r="H7" s="205"/>
      <c r="I7" s="205"/>
      <c r="J7" s="205"/>
    </row>
    <row r="8" spans="1:10" ht="39.75" customHeight="1">
      <c r="A8" s="212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12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12"/>
      <c r="B10" s="376"/>
      <c r="C10" s="372"/>
      <c r="D10" s="372"/>
      <c r="E10" s="372"/>
      <c r="F10" s="372"/>
      <c r="G10" s="372"/>
      <c r="H10" s="213" t="s">
        <v>17</v>
      </c>
      <c r="I10" s="213" t="s">
        <v>18</v>
      </c>
      <c r="J10" s="214" t="s">
        <v>19</v>
      </c>
    </row>
    <row r="11" spans="1:10" ht="34.5" customHeight="1">
      <c r="A11" s="212"/>
      <c r="B11" s="215" t="s">
        <v>38</v>
      </c>
      <c r="C11" s="215" t="s">
        <v>39</v>
      </c>
      <c r="D11" s="216">
        <v>564</v>
      </c>
      <c r="E11" s="217">
        <v>146</v>
      </c>
      <c r="F11" s="218">
        <v>7</v>
      </c>
      <c r="G11" s="219">
        <v>0</v>
      </c>
      <c r="H11" s="220">
        <v>490</v>
      </c>
      <c r="I11" s="221">
        <v>759</v>
      </c>
      <c r="J11" s="222">
        <f>H11+I11</f>
        <v>1249</v>
      </c>
    </row>
    <row r="12" spans="1:10" ht="34.5" customHeight="1">
      <c r="A12" s="212"/>
      <c r="B12" s="400" t="s">
        <v>19</v>
      </c>
      <c r="C12" s="401"/>
      <c r="D12" s="224">
        <f t="shared" ref="D12:J12" si="0">SUM(D11:D11)</f>
        <v>564</v>
      </c>
      <c r="E12" s="224">
        <f t="shared" si="0"/>
        <v>146</v>
      </c>
      <c r="F12" s="224">
        <f t="shared" si="0"/>
        <v>7</v>
      </c>
      <c r="G12" s="224">
        <f t="shared" si="0"/>
        <v>0</v>
      </c>
      <c r="H12" s="224">
        <f t="shared" si="0"/>
        <v>490</v>
      </c>
      <c r="I12" s="224">
        <f t="shared" si="0"/>
        <v>759</v>
      </c>
      <c r="J12" s="225">
        <f t="shared" si="0"/>
        <v>1249</v>
      </c>
    </row>
    <row r="13" spans="1:10" ht="30" customHeight="1">
      <c r="A13" s="212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12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12"/>
      <c r="B15" s="366" t="s">
        <v>103</v>
      </c>
      <c r="C15" s="367"/>
      <c r="D15" s="223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12"/>
      <c r="B16" s="405" t="s">
        <v>79</v>
      </c>
      <c r="C16" s="406"/>
      <c r="D16" s="226">
        <v>910.08</v>
      </c>
      <c r="E16" s="227"/>
      <c r="F16" s="228" t="s">
        <v>106</v>
      </c>
      <c r="G16" s="228"/>
      <c r="H16" s="228"/>
      <c r="I16" s="228"/>
      <c r="J16" s="228"/>
    </row>
    <row r="17" spans="1:10" ht="34.5" customHeight="1">
      <c r="A17" s="212"/>
      <c r="B17" s="405" t="s">
        <v>80</v>
      </c>
      <c r="C17" s="406"/>
      <c r="D17" s="226">
        <v>719.62</v>
      </c>
      <c r="E17" s="227"/>
      <c r="F17" s="228" t="s">
        <v>107</v>
      </c>
      <c r="G17" s="228"/>
      <c r="H17" s="228"/>
      <c r="I17" s="228"/>
      <c r="J17" s="228"/>
    </row>
    <row r="18" spans="1:10" ht="34.5" customHeight="1">
      <c r="A18" s="212"/>
      <c r="B18" s="405" t="s">
        <v>116</v>
      </c>
      <c r="C18" s="406"/>
      <c r="D18" s="319">
        <f>'UO_MEDIA_BEN-AT'!E21</f>
        <v>345.87</v>
      </c>
      <c r="E18" s="227"/>
      <c r="F18" s="228" t="s">
        <v>109</v>
      </c>
      <c r="G18" s="228"/>
      <c r="H18" s="228"/>
      <c r="I18" s="228"/>
      <c r="J18" s="228"/>
    </row>
    <row r="19" spans="1:10" ht="34.5" customHeight="1">
      <c r="A19" s="212"/>
      <c r="B19" s="405" t="s">
        <v>82</v>
      </c>
      <c r="C19" s="406"/>
      <c r="D19" s="229" t="s">
        <v>110</v>
      </c>
      <c r="E19" s="227"/>
      <c r="F19" s="228" t="s">
        <v>111</v>
      </c>
      <c r="G19" s="228"/>
      <c r="H19" s="228"/>
      <c r="I19" s="228"/>
      <c r="J19" s="228"/>
    </row>
    <row r="20" spans="1:10" ht="34.5" customHeight="1">
      <c r="A20" s="212"/>
      <c r="B20" s="405" t="s">
        <v>112</v>
      </c>
      <c r="C20" s="406"/>
      <c r="D20" s="226">
        <f>IF(C11="TSE",508.16,401.81)</f>
        <v>401.81</v>
      </c>
      <c r="E20" s="227"/>
      <c r="F20" s="228" t="s">
        <v>109</v>
      </c>
      <c r="G20" s="228"/>
      <c r="H20" s="228"/>
      <c r="I20" s="228"/>
      <c r="J20" s="228"/>
    </row>
    <row r="21" spans="1:10" ht="19.5" customHeight="1">
      <c r="A21" s="212"/>
      <c r="B21" s="230" t="s">
        <v>113</v>
      </c>
      <c r="C21" s="231"/>
      <c r="D21" s="231"/>
      <c r="E21" s="232"/>
      <c r="F21" s="232"/>
      <c r="G21" s="232"/>
      <c r="H21" s="232"/>
      <c r="I21" s="232"/>
      <c r="J21" s="232"/>
    </row>
    <row r="22" spans="1:10" ht="33.75" customHeight="1">
      <c r="A22" s="212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12"/>
      <c r="B23" s="212"/>
      <c r="C23" s="212"/>
      <c r="D23" s="212"/>
      <c r="E23" s="212"/>
      <c r="F23" s="212"/>
      <c r="G23" s="212"/>
      <c r="H23" s="212"/>
      <c r="I23" s="212"/>
      <c r="J23" s="212"/>
    </row>
    <row r="24" spans="1:10" ht="19.5" customHeight="1">
      <c r="A24" s="212"/>
      <c r="B24" s="212"/>
      <c r="C24" s="212"/>
      <c r="D24" s="212"/>
      <c r="E24" s="212"/>
      <c r="F24" s="212"/>
      <c r="G24" s="212"/>
      <c r="H24" s="233"/>
      <c r="I24" s="212"/>
      <c r="J24" s="212"/>
    </row>
    <row r="25" spans="1:10" ht="19.5" customHeight="1">
      <c r="A25" s="212"/>
      <c r="B25" s="212"/>
      <c r="C25" s="212"/>
      <c r="D25" s="212"/>
      <c r="E25" s="212"/>
      <c r="F25" s="212"/>
      <c r="G25" s="212"/>
      <c r="H25" s="212"/>
      <c r="I25" s="212"/>
      <c r="J25" s="212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40</v>
      </c>
      <c r="C11" s="62" t="s">
        <v>41</v>
      </c>
      <c r="D11" s="78">
        <v>324</v>
      </c>
      <c r="E11" s="78">
        <v>73</v>
      </c>
      <c r="F11" s="78">
        <v>0</v>
      </c>
      <c r="G11" s="64">
        <v>0</v>
      </c>
      <c r="H11" s="78">
        <v>342</v>
      </c>
      <c r="I11" s="78">
        <v>572</v>
      </c>
      <c r="J11" s="65">
        <f>H11+I11</f>
        <v>914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324</v>
      </c>
      <c r="E12" s="67">
        <f t="shared" si="0"/>
        <v>73</v>
      </c>
      <c r="F12" s="67">
        <f t="shared" si="0"/>
        <v>0</v>
      </c>
      <c r="G12" s="67">
        <f t="shared" si="0"/>
        <v>0</v>
      </c>
      <c r="H12" s="67">
        <f t="shared" si="0"/>
        <v>342</v>
      </c>
      <c r="I12" s="67">
        <f t="shared" si="0"/>
        <v>572</v>
      </c>
      <c r="J12" s="68">
        <f t="shared" si="0"/>
        <v>914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'UO_MEDIA_BEN-AT'!E22</f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42</v>
      </c>
      <c r="C11" s="62" t="s">
        <v>43</v>
      </c>
      <c r="D11" s="78">
        <v>334</v>
      </c>
      <c r="E11" s="78">
        <v>74</v>
      </c>
      <c r="F11" s="78">
        <v>0</v>
      </c>
      <c r="G11" s="64">
        <v>0</v>
      </c>
      <c r="H11" s="78">
        <v>355</v>
      </c>
      <c r="I11" s="78">
        <v>493</v>
      </c>
      <c r="J11" s="65">
        <f>H11+I11</f>
        <v>848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334</v>
      </c>
      <c r="E12" s="67">
        <f t="shared" si="0"/>
        <v>74</v>
      </c>
      <c r="F12" s="67">
        <f t="shared" si="0"/>
        <v>0</v>
      </c>
      <c r="G12" s="67">
        <f t="shared" si="0"/>
        <v>0</v>
      </c>
      <c r="H12" s="67">
        <f t="shared" si="0"/>
        <v>355</v>
      </c>
      <c r="I12" s="67">
        <f t="shared" si="0"/>
        <v>493</v>
      </c>
      <c r="J12" s="68">
        <f t="shared" si="0"/>
        <v>848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'UO_MEDIA_BEN-AT'!E23</f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44</v>
      </c>
      <c r="C11" s="62" t="s">
        <v>45</v>
      </c>
      <c r="D11" s="78">
        <v>1769</v>
      </c>
      <c r="E11" s="78">
        <v>376</v>
      </c>
      <c r="F11" s="78">
        <v>72</v>
      </c>
      <c r="G11" s="64">
        <v>0</v>
      </c>
      <c r="H11" s="78">
        <v>2047</v>
      </c>
      <c r="I11" s="78">
        <v>2823</v>
      </c>
      <c r="J11" s="65">
        <f>H11+I11</f>
        <v>4870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1769</v>
      </c>
      <c r="E12" s="67">
        <f t="shared" si="0"/>
        <v>376</v>
      </c>
      <c r="F12" s="67">
        <f t="shared" si="0"/>
        <v>72</v>
      </c>
      <c r="G12" s="67">
        <f t="shared" si="0"/>
        <v>0</v>
      </c>
      <c r="H12" s="67">
        <f t="shared" si="0"/>
        <v>2047</v>
      </c>
      <c r="I12" s="67">
        <f t="shared" si="0"/>
        <v>2823</v>
      </c>
      <c r="J12" s="68">
        <f t="shared" si="0"/>
        <v>4870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'UO_MEDIA_BEN-AT'!E24</f>
        <v>387.04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46</v>
      </c>
      <c r="C11" s="62" t="s">
        <v>47</v>
      </c>
      <c r="D11" s="78">
        <v>576</v>
      </c>
      <c r="E11" s="78">
        <v>137</v>
      </c>
      <c r="F11" s="78">
        <v>11</v>
      </c>
      <c r="G11" s="64">
        <v>0</v>
      </c>
      <c r="H11" s="78">
        <v>561</v>
      </c>
      <c r="I11" s="78">
        <v>1019</v>
      </c>
      <c r="J11" s="65">
        <f>H11+I11</f>
        <v>1580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576</v>
      </c>
      <c r="E12" s="67">
        <f t="shared" si="0"/>
        <v>137</v>
      </c>
      <c r="F12" s="67">
        <f t="shared" si="0"/>
        <v>11</v>
      </c>
      <c r="G12" s="67">
        <f t="shared" si="0"/>
        <v>0</v>
      </c>
      <c r="H12" s="67">
        <f t="shared" si="0"/>
        <v>561</v>
      </c>
      <c r="I12" s="67">
        <f t="shared" si="0"/>
        <v>1019</v>
      </c>
      <c r="J12" s="68">
        <f t="shared" si="0"/>
        <v>1580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'UO_MEDIA_BEN-AT'!E25</f>
        <v>471.55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48</v>
      </c>
      <c r="C11" s="62" t="s">
        <v>49</v>
      </c>
      <c r="D11" s="78">
        <v>448</v>
      </c>
      <c r="E11" s="78">
        <v>79</v>
      </c>
      <c r="F11" s="78">
        <v>2</v>
      </c>
      <c r="G11" s="64">
        <v>0</v>
      </c>
      <c r="H11" s="78">
        <v>460</v>
      </c>
      <c r="I11" s="78">
        <v>727</v>
      </c>
      <c r="J11" s="65">
        <f>H11+I11</f>
        <v>1187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448</v>
      </c>
      <c r="E12" s="67">
        <f t="shared" si="0"/>
        <v>79</v>
      </c>
      <c r="F12" s="67">
        <f t="shared" si="0"/>
        <v>2</v>
      </c>
      <c r="G12" s="67">
        <f t="shared" si="0"/>
        <v>0</v>
      </c>
      <c r="H12" s="67">
        <f t="shared" si="0"/>
        <v>460</v>
      </c>
      <c r="I12" s="67">
        <f t="shared" si="0"/>
        <v>727</v>
      </c>
      <c r="J12" s="68">
        <f t="shared" si="0"/>
        <v>1187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'UO_MEDIA_BEN-AT'!E26</f>
        <v>182.37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showGridLines="0" workbookViewId="0">
      <selection activeCell="A46" sqref="A46"/>
    </sheetView>
  </sheetViews>
  <sheetFormatPr defaultRowHeight="12"/>
  <cols>
    <col min="1" max="2" width="20.7109375" style="32" customWidth="1"/>
    <col min="3" max="5" width="50.7109375" style="32" customWidth="1"/>
    <col min="6" max="6" width="40.7109375" style="32" customWidth="1"/>
    <col min="7" max="7" width="50.7109375" style="32" customWidth="1"/>
    <col min="8" max="16384" width="9.140625" style="32"/>
  </cols>
  <sheetData>
    <row r="1" spans="1:7" s="4" customFormat="1" ht="39.75" customHeight="1">
      <c r="A1" s="390" t="s">
        <v>0</v>
      </c>
      <c r="B1" s="390"/>
      <c r="C1" s="6"/>
      <c r="D1" s="6"/>
    </row>
    <row r="2" spans="1:7" s="4" customFormat="1" ht="30" customHeight="1">
      <c r="A2" s="390" t="s">
        <v>1</v>
      </c>
      <c r="B2" s="390"/>
      <c r="C2" s="7" t="s">
        <v>2</v>
      </c>
      <c r="D2" s="6"/>
    </row>
    <row r="3" spans="1:7" s="4" customFormat="1" ht="30" customHeight="1">
      <c r="A3" s="390" t="s">
        <v>3</v>
      </c>
      <c r="B3" s="390"/>
      <c r="C3" s="7" t="s">
        <v>4</v>
      </c>
      <c r="D3" s="6"/>
    </row>
    <row r="4" spans="1:7" s="4" customFormat="1" ht="30" customHeight="1">
      <c r="A4" s="390" t="s">
        <v>5</v>
      </c>
      <c r="B4" s="390"/>
      <c r="C4" s="8" t="str">
        <f>JE!C4</f>
        <v>AGOSTO</v>
      </c>
      <c r="D4" s="33" t="str">
        <f>JE!D4</f>
        <v>2022</v>
      </c>
    </row>
    <row r="5" spans="1:7" s="1" customFormat="1" ht="39.75" customHeight="1">
      <c r="A5" s="391" t="s">
        <v>6</v>
      </c>
      <c r="B5" s="391"/>
      <c r="C5" s="391"/>
      <c r="D5" s="391"/>
      <c r="E5" s="391"/>
      <c r="F5" s="391"/>
      <c r="G5" s="391"/>
    </row>
    <row r="6" spans="1:7" ht="9.75" customHeight="1">
      <c r="A6" s="35"/>
    </row>
    <row r="7" spans="1:7" s="1" customFormat="1" ht="19.5" customHeight="1">
      <c r="A7" s="389" t="s">
        <v>77</v>
      </c>
      <c r="B7" s="389"/>
      <c r="C7" s="389"/>
      <c r="D7" s="389"/>
      <c r="E7" s="389"/>
      <c r="F7" s="389"/>
      <c r="G7" s="389"/>
    </row>
    <row r="8" spans="1:7" ht="9.75" customHeight="1">
      <c r="A8" s="35"/>
    </row>
    <row r="9" spans="1:7" s="36" customFormat="1" ht="39.75" customHeight="1">
      <c r="A9" s="378" t="s">
        <v>8</v>
      </c>
      <c r="B9" s="379"/>
      <c r="C9" s="379" t="s">
        <v>78</v>
      </c>
      <c r="D9" s="379"/>
      <c r="E9" s="379"/>
      <c r="F9" s="379"/>
      <c r="G9" s="380"/>
    </row>
    <row r="10" spans="1:7" s="36" customFormat="1" ht="24.75" customHeight="1">
      <c r="A10" s="381" t="s">
        <v>10</v>
      </c>
      <c r="B10" s="383" t="s">
        <v>11</v>
      </c>
      <c r="C10" s="383" t="s">
        <v>79</v>
      </c>
      <c r="D10" s="383" t="s">
        <v>80</v>
      </c>
      <c r="E10" s="383" t="s">
        <v>81</v>
      </c>
      <c r="F10" s="383" t="s">
        <v>82</v>
      </c>
      <c r="G10" s="385" t="s">
        <v>16</v>
      </c>
    </row>
    <row r="11" spans="1:7" s="36" customFormat="1" ht="24.75" customHeight="1">
      <c r="A11" s="382"/>
      <c r="B11" s="384"/>
      <c r="C11" s="384"/>
      <c r="D11" s="384"/>
      <c r="E11" s="384"/>
      <c r="F11" s="384"/>
      <c r="G11" s="386"/>
    </row>
    <row r="12" spans="1:7" s="36" customFormat="1" ht="24.75" customHeight="1">
      <c r="A12" s="37" t="s">
        <v>20</v>
      </c>
      <c r="B12" s="38" t="s">
        <v>21</v>
      </c>
      <c r="C12" s="39">
        <f>TSE!$D$16</f>
        <v>910.08</v>
      </c>
      <c r="D12" s="39">
        <f>TSE!$D$17</f>
        <v>719.62</v>
      </c>
      <c r="E12" s="39">
        <f>'UO_MEDIA_BEN-AT'!E12</f>
        <v>63.11</v>
      </c>
      <c r="F12" s="39">
        <v>0</v>
      </c>
      <c r="G12" s="40">
        <f>TSE!$D$20</f>
        <v>508.16</v>
      </c>
    </row>
    <row r="13" spans="1:7" s="36" customFormat="1" ht="24.75" customHeight="1">
      <c r="A13" s="41" t="s">
        <v>22</v>
      </c>
      <c r="B13" s="42" t="s">
        <v>23</v>
      </c>
      <c r="C13" s="43">
        <f>'TRE-AC'!$D$16</f>
        <v>910.08</v>
      </c>
      <c r="D13" s="43">
        <f>'TRE-AC'!$D$17</f>
        <v>719.62</v>
      </c>
      <c r="E13" s="43">
        <f>'UO_MEDIA_BEN-AT'!E13</f>
        <v>0</v>
      </c>
      <c r="F13" s="43">
        <v>0</v>
      </c>
      <c r="G13" s="44">
        <f>'TRE-AC'!$D$20</f>
        <v>401.81</v>
      </c>
    </row>
    <row r="14" spans="1:7" s="36" customFormat="1" ht="24.75" customHeight="1">
      <c r="A14" s="41" t="s">
        <v>24</v>
      </c>
      <c r="B14" s="42" t="s">
        <v>25</v>
      </c>
      <c r="C14" s="43">
        <f>'TRE-AL'!$D$16</f>
        <v>910.08</v>
      </c>
      <c r="D14" s="43">
        <f>'TRE-AL'!$D$17</f>
        <v>719.62</v>
      </c>
      <c r="E14" s="43">
        <f>'UO_MEDIA_BEN-AT'!E14</f>
        <v>238.62</v>
      </c>
      <c r="F14" s="43">
        <v>0</v>
      </c>
      <c r="G14" s="44">
        <f>'TRE-AL'!$D$20</f>
        <v>401.81</v>
      </c>
    </row>
    <row r="15" spans="1:7" s="36" customFormat="1" ht="24.75" customHeight="1">
      <c r="A15" s="41" t="s">
        <v>26</v>
      </c>
      <c r="B15" s="42" t="s">
        <v>27</v>
      </c>
      <c r="C15" s="43">
        <f>'TRE-AM'!$D$16</f>
        <v>910.08</v>
      </c>
      <c r="D15" s="43">
        <f>'TRE-AM'!$D$17</f>
        <v>719.62</v>
      </c>
      <c r="E15" s="43">
        <f>'UO_MEDIA_BEN-AT'!E15</f>
        <v>1503.33</v>
      </c>
      <c r="F15" s="43">
        <v>0</v>
      </c>
      <c r="G15" s="44">
        <f>'TRE-AM'!$D$20</f>
        <v>401.81</v>
      </c>
    </row>
    <row r="16" spans="1:7" s="36" customFormat="1" ht="24.75" customHeight="1">
      <c r="A16" s="41" t="s">
        <v>28</v>
      </c>
      <c r="B16" s="42" t="s">
        <v>29</v>
      </c>
      <c r="C16" s="43">
        <f>'TRE-BA'!$D$16</f>
        <v>910.08</v>
      </c>
      <c r="D16" s="43">
        <f>'TRE-BA'!$D$17</f>
        <v>719.62</v>
      </c>
      <c r="E16" s="43">
        <f>'UO_MEDIA_BEN-AT'!E16</f>
        <v>439.83</v>
      </c>
      <c r="F16" s="43">
        <v>0</v>
      </c>
      <c r="G16" s="44">
        <f>'TRE-BA'!$D$20</f>
        <v>401.81</v>
      </c>
    </row>
    <row r="17" spans="1:7" s="36" customFormat="1" ht="24.75" customHeight="1">
      <c r="A17" s="41" t="s">
        <v>30</v>
      </c>
      <c r="B17" s="42" t="s">
        <v>31</v>
      </c>
      <c r="C17" s="43">
        <f>'TRE-CE'!$D$16</f>
        <v>910.08</v>
      </c>
      <c r="D17" s="43">
        <f>'TRE-CE'!$D$17</f>
        <v>719.62</v>
      </c>
      <c r="E17" s="43">
        <f>'UO_MEDIA_BEN-AT'!E17</f>
        <v>111.86</v>
      </c>
      <c r="F17" s="43">
        <v>0</v>
      </c>
      <c r="G17" s="44">
        <f>'TRE-CE'!$D$20</f>
        <v>401.81</v>
      </c>
    </row>
    <row r="18" spans="1:7" s="36" customFormat="1" ht="24.75" customHeight="1">
      <c r="A18" s="41" t="s">
        <v>32</v>
      </c>
      <c r="B18" s="42" t="s">
        <v>33</v>
      </c>
      <c r="C18" s="43">
        <f>'TRE-DF'!$D$16</f>
        <v>910.08</v>
      </c>
      <c r="D18" s="43">
        <f>'TRE-DF'!$D$17</f>
        <v>719.62</v>
      </c>
      <c r="E18" s="43">
        <f>'UO_MEDIA_BEN-AT'!E18</f>
        <v>202.52</v>
      </c>
      <c r="F18" s="43">
        <v>0</v>
      </c>
      <c r="G18" s="44">
        <f>'TRE-DF'!$D$20</f>
        <v>401.81</v>
      </c>
    </row>
    <row r="19" spans="1:7" s="36" customFormat="1" ht="24.75" customHeight="1">
      <c r="A19" s="41" t="s">
        <v>34</v>
      </c>
      <c r="B19" s="42" t="s">
        <v>35</v>
      </c>
      <c r="C19" s="43">
        <f>'TRE-ES'!$D$16</f>
        <v>910.08</v>
      </c>
      <c r="D19" s="43">
        <f>'TRE-ES'!$D$17</f>
        <v>719.62</v>
      </c>
      <c r="E19" s="43">
        <f>'UO_MEDIA_BEN-AT'!E19</f>
        <v>74.48</v>
      </c>
      <c r="F19" s="43">
        <v>0</v>
      </c>
      <c r="G19" s="44">
        <f>'TRE-ES'!$D$20</f>
        <v>401.81</v>
      </c>
    </row>
    <row r="20" spans="1:7" s="36" customFormat="1" ht="24.75" customHeight="1">
      <c r="A20" s="41" t="s">
        <v>36</v>
      </c>
      <c r="B20" s="42" t="s">
        <v>37</v>
      </c>
      <c r="C20" s="43">
        <f>'TRE-GO'!$D$16</f>
        <v>910.08</v>
      </c>
      <c r="D20" s="43">
        <f>'TRE-GO'!$D$17</f>
        <v>719.62</v>
      </c>
      <c r="E20" s="43">
        <f>'UO_MEDIA_BEN-AT'!E20</f>
        <v>366.56</v>
      </c>
      <c r="F20" s="43">
        <v>0</v>
      </c>
      <c r="G20" s="44">
        <f>'TRE-GO'!$D$20</f>
        <v>401.81</v>
      </c>
    </row>
    <row r="21" spans="1:7" s="36" customFormat="1" ht="24.75" customHeight="1">
      <c r="A21" s="41" t="s">
        <v>38</v>
      </c>
      <c r="B21" s="42" t="s">
        <v>39</v>
      </c>
      <c r="C21" s="43">
        <f>'TRE-MA'!$D$16</f>
        <v>910.08</v>
      </c>
      <c r="D21" s="43">
        <f>'TRE-MA'!$D$17</f>
        <v>719.62</v>
      </c>
      <c r="E21" s="43">
        <f>'UO_MEDIA_BEN-AT'!E21</f>
        <v>345.87</v>
      </c>
      <c r="F21" s="43">
        <v>0</v>
      </c>
      <c r="G21" s="44">
        <f>'TRE-MA'!$D$20</f>
        <v>401.81</v>
      </c>
    </row>
    <row r="22" spans="1:7" s="36" customFormat="1" ht="24.75" customHeight="1">
      <c r="A22" s="41" t="s">
        <v>40</v>
      </c>
      <c r="B22" s="42" t="s">
        <v>41</v>
      </c>
      <c r="C22" s="43">
        <f>'TRE-MT'!$D$16</f>
        <v>910.08</v>
      </c>
      <c r="D22" s="43">
        <f>'TRE-MT'!$D$17</f>
        <v>719.62</v>
      </c>
      <c r="E22" s="43">
        <f>'UO_MEDIA_BEN-AT'!E22</f>
        <v>0</v>
      </c>
      <c r="F22" s="43">
        <v>0</v>
      </c>
      <c r="G22" s="44">
        <f>'TRE-MT'!$D$20</f>
        <v>401.81</v>
      </c>
    </row>
    <row r="23" spans="1:7" s="36" customFormat="1" ht="24.75" customHeight="1">
      <c r="A23" s="41" t="s">
        <v>42</v>
      </c>
      <c r="B23" s="42" t="s">
        <v>43</v>
      </c>
      <c r="C23" s="43">
        <f>'TRE-MS'!$D$16</f>
        <v>910.08</v>
      </c>
      <c r="D23" s="43">
        <f>'TRE-MS'!$D$17</f>
        <v>719.62</v>
      </c>
      <c r="E23" s="43">
        <f>'UO_MEDIA_BEN-AT'!E23</f>
        <v>0</v>
      </c>
      <c r="F23" s="43">
        <v>0</v>
      </c>
      <c r="G23" s="44">
        <f>'TRE-MS'!$D$20</f>
        <v>401.81</v>
      </c>
    </row>
    <row r="24" spans="1:7" s="36" customFormat="1" ht="24.75" customHeight="1">
      <c r="A24" s="41" t="s">
        <v>44</v>
      </c>
      <c r="B24" s="42" t="s">
        <v>45</v>
      </c>
      <c r="C24" s="43">
        <f>'TRE-MG'!$D$16</f>
        <v>910.08</v>
      </c>
      <c r="D24" s="43">
        <f>'TRE-MG'!$D$17</f>
        <v>719.62</v>
      </c>
      <c r="E24" s="43">
        <f>'UO_MEDIA_BEN-AT'!E24</f>
        <v>387.04</v>
      </c>
      <c r="F24" s="43">
        <v>0</v>
      </c>
      <c r="G24" s="44">
        <f>'TRE-MG'!$D$20</f>
        <v>401.81</v>
      </c>
    </row>
    <row r="25" spans="1:7" s="36" customFormat="1" ht="24.75" customHeight="1">
      <c r="A25" s="41" t="s">
        <v>46</v>
      </c>
      <c r="B25" s="42" t="s">
        <v>47</v>
      </c>
      <c r="C25" s="43">
        <f>'TRE-PA'!$D$16</f>
        <v>910.08</v>
      </c>
      <c r="D25" s="43">
        <f>'TRE-PA'!$D$17</f>
        <v>719.62</v>
      </c>
      <c r="E25" s="43">
        <f>'UO_MEDIA_BEN-AT'!E25</f>
        <v>471.55</v>
      </c>
      <c r="F25" s="43">
        <v>0</v>
      </c>
      <c r="G25" s="44">
        <f>'TRE-PA'!$D$20</f>
        <v>401.81</v>
      </c>
    </row>
    <row r="26" spans="1:7" s="36" customFormat="1" ht="24.75" customHeight="1">
      <c r="A26" s="41" t="s">
        <v>48</v>
      </c>
      <c r="B26" s="42" t="s">
        <v>49</v>
      </c>
      <c r="C26" s="43">
        <f>'TRE-PB'!$D$16</f>
        <v>910.08</v>
      </c>
      <c r="D26" s="43">
        <f>'TRE-PB'!$D$17</f>
        <v>719.62</v>
      </c>
      <c r="E26" s="43">
        <f>'UO_MEDIA_BEN-AT'!E26</f>
        <v>182.37</v>
      </c>
      <c r="F26" s="43">
        <v>0</v>
      </c>
      <c r="G26" s="44">
        <f>'TRE-PB'!$D$20</f>
        <v>401.81</v>
      </c>
    </row>
    <row r="27" spans="1:7" s="36" customFormat="1" ht="24.75" customHeight="1">
      <c r="A27" s="41" t="s">
        <v>50</v>
      </c>
      <c r="B27" s="42" t="s">
        <v>51</v>
      </c>
      <c r="C27" s="43">
        <f>'TRE-PR'!$D$16</f>
        <v>910.08</v>
      </c>
      <c r="D27" s="43">
        <f>'TRE-PR'!$D$17</f>
        <v>719.62</v>
      </c>
      <c r="E27" s="43">
        <f>'UO_MEDIA_BEN-AT'!E27</f>
        <v>324.87</v>
      </c>
      <c r="F27" s="43">
        <v>0</v>
      </c>
      <c r="G27" s="44">
        <f>'TRE-PR'!$D$20</f>
        <v>401.81</v>
      </c>
    </row>
    <row r="28" spans="1:7" s="36" customFormat="1" ht="24.75" customHeight="1">
      <c r="A28" s="41" t="s">
        <v>52</v>
      </c>
      <c r="B28" s="42" t="s">
        <v>53</v>
      </c>
      <c r="C28" s="43">
        <f>'TRE-PE'!$D$16</f>
        <v>910.08</v>
      </c>
      <c r="D28" s="43">
        <f>'TRE-PE'!$D$17</f>
        <v>719.62</v>
      </c>
      <c r="E28" s="43">
        <f>'UO_MEDIA_BEN-AT'!E28</f>
        <v>572.22</v>
      </c>
      <c r="F28" s="43">
        <v>0</v>
      </c>
      <c r="G28" s="44">
        <f>'TRE-PE'!$D$20</f>
        <v>401.81</v>
      </c>
    </row>
    <row r="29" spans="1:7" s="36" customFormat="1" ht="24.75" customHeight="1">
      <c r="A29" s="41" t="s">
        <v>54</v>
      </c>
      <c r="B29" s="42" t="s">
        <v>55</v>
      </c>
      <c r="C29" s="43">
        <f>'TRE-PI'!$D$16</f>
        <v>910.08</v>
      </c>
      <c r="D29" s="43">
        <f>'TRE-PI'!$D$17</f>
        <v>719.62</v>
      </c>
      <c r="E29" s="43">
        <f>'UO_MEDIA_BEN-AT'!E29</f>
        <v>401.84</v>
      </c>
      <c r="F29" s="43">
        <v>0</v>
      </c>
      <c r="G29" s="44">
        <f>'TRE-PI'!$D$20</f>
        <v>401.81</v>
      </c>
    </row>
    <row r="30" spans="1:7" s="36" customFormat="1" ht="24.75" customHeight="1">
      <c r="A30" s="41" t="s">
        <v>56</v>
      </c>
      <c r="B30" s="42" t="s">
        <v>57</v>
      </c>
      <c r="C30" s="43">
        <f>'TRE-RJ'!$D$16</f>
        <v>910.08</v>
      </c>
      <c r="D30" s="43">
        <f>'TRE-RJ'!$D$17</f>
        <v>719.62</v>
      </c>
      <c r="E30" s="43">
        <f>'UO_MEDIA_BEN-AT'!E30</f>
        <v>208.13</v>
      </c>
      <c r="F30" s="43">
        <v>0</v>
      </c>
      <c r="G30" s="44">
        <f>'TRE-RJ'!$D$20</f>
        <v>401.81</v>
      </c>
    </row>
    <row r="31" spans="1:7" s="36" customFormat="1" ht="24.75" customHeight="1">
      <c r="A31" s="41" t="s">
        <v>58</v>
      </c>
      <c r="B31" s="42" t="s">
        <v>59</v>
      </c>
      <c r="C31" s="43">
        <f>'TRE-RN'!$D$16</f>
        <v>910.08</v>
      </c>
      <c r="D31" s="43">
        <f>'TRE-RN'!$D$17</f>
        <v>719.62</v>
      </c>
      <c r="E31" s="43">
        <f>'UO_MEDIA_BEN-AT'!E31</f>
        <v>33.75</v>
      </c>
      <c r="F31" s="43">
        <v>0</v>
      </c>
      <c r="G31" s="44">
        <f>'TRE-RN'!$D$20</f>
        <v>401.81</v>
      </c>
    </row>
    <row r="32" spans="1:7" s="36" customFormat="1" ht="24.75" customHeight="1">
      <c r="A32" s="41" t="s">
        <v>60</v>
      </c>
      <c r="B32" s="42" t="s">
        <v>61</v>
      </c>
      <c r="C32" s="43">
        <f>'TRE-RS'!$D$16</f>
        <v>910.08</v>
      </c>
      <c r="D32" s="43">
        <f>'TRE-RS'!$D$17</f>
        <v>719.62</v>
      </c>
      <c r="E32" s="43">
        <f>'UO_MEDIA_BEN-AT'!E32</f>
        <v>328.91</v>
      </c>
      <c r="F32" s="43">
        <v>0</v>
      </c>
      <c r="G32" s="44">
        <f>'TRE-RS'!$D$20</f>
        <v>401.81</v>
      </c>
    </row>
    <row r="33" spans="1:7" s="36" customFormat="1" ht="24.75" customHeight="1">
      <c r="A33" s="41" t="s">
        <v>62</v>
      </c>
      <c r="B33" s="42" t="s">
        <v>63</v>
      </c>
      <c r="C33" s="43">
        <f>'TRE-RO'!$D$16</f>
        <v>910.08</v>
      </c>
      <c r="D33" s="43">
        <f>'TRE-RO'!$D$17</f>
        <v>719.62</v>
      </c>
      <c r="E33" s="43">
        <f>'UO_MEDIA_BEN-AT'!E33</f>
        <v>0</v>
      </c>
      <c r="F33" s="43">
        <v>0</v>
      </c>
      <c r="G33" s="44">
        <f>'TRE-RO'!$D$20</f>
        <v>401.81</v>
      </c>
    </row>
    <row r="34" spans="1:7" s="36" customFormat="1" ht="24.75" customHeight="1">
      <c r="A34" s="41" t="s">
        <v>64</v>
      </c>
      <c r="B34" s="42" t="s">
        <v>65</v>
      </c>
      <c r="C34" s="43">
        <f>'TRE-SC'!$D$16</f>
        <v>910.08</v>
      </c>
      <c r="D34" s="43">
        <f>'TRE-SC'!$D$17</f>
        <v>719.62</v>
      </c>
      <c r="E34" s="43">
        <f>'UO_MEDIA_BEN-AT'!E34</f>
        <v>0</v>
      </c>
      <c r="F34" s="43">
        <v>0</v>
      </c>
      <c r="G34" s="44">
        <f>'TRE-SC'!$D$20</f>
        <v>401.81</v>
      </c>
    </row>
    <row r="35" spans="1:7" s="36" customFormat="1" ht="24.75" customHeight="1">
      <c r="A35" s="41" t="s">
        <v>66</v>
      </c>
      <c r="B35" s="42" t="s">
        <v>67</v>
      </c>
      <c r="C35" s="43">
        <f>'TRE-SP'!$D$16</f>
        <v>910.08</v>
      </c>
      <c r="D35" s="43">
        <f>'TRE-SP'!$D$17</f>
        <v>719.62</v>
      </c>
      <c r="E35" s="43">
        <f>'UO_MEDIA_BEN-AT'!E35</f>
        <v>216.14</v>
      </c>
      <c r="F35" s="43">
        <v>0</v>
      </c>
      <c r="G35" s="44">
        <f>'TRE-SP'!$D$20</f>
        <v>401.81</v>
      </c>
    </row>
    <row r="36" spans="1:7" s="36" customFormat="1" ht="24.75" customHeight="1">
      <c r="A36" s="41" t="s">
        <v>68</v>
      </c>
      <c r="B36" s="42" t="s">
        <v>69</v>
      </c>
      <c r="C36" s="43">
        <f>'TRE-SE'!$D$16</f>
        <v>910.08</v>
      </c>
      <c r="D36" s="43">
        <f>'TRE-SE'!$D$17</f>
        <v>719.62</v>
      </c>
      <c r="E36" s="43">
        <f>'UO_MEDIA_BEN-AT'!E36</f>
        <v>401.43</v>
      </c>
      <c r="F36" s="43">
        <v>0</v>
      </c>
      <c r="G36" s="44">
        <f>'TRE-SE'!$D$20</f>
        <v>401.81</v>
      </c>
    </row>
    <row r="37" spans="1:7" s="36" customFormat="1" ht="24.75" customHeight="1">
      <c r="A37" s="41" t="s">
        <v>70</v>
      </c>
      <c r="B37" s="42" t="s">
        <v>71</v>
      </c>
      <c r="C37" s="43">
        <f>'TRE-TO'!$D$16</f>
        <v>910.08</v>
      </c>
      <c r="D37" s="43">
        <f>'TRE-TO'!$D$17</f>
        <v>719.62</v>
      </c>
      <c r="E37" s="43">
        <f>'UO_MEDIA_BEN-AT'!E37</f>
        <v>0</v>
      </c>
      <c r="F37" s="43">
        <v>0</v>
      </c>
      <c r="G37" s="44">
        <f>'TRE-TO'!$D$20</f>
        <v>401.81</v>
      </c>
    </row>
    <row r="38" spans="1:7" s="36" customFormat="1" ht="24.75" customHeight="1">
      <c r="A38" s="41" t="s">
        <v>72</v>
      </c>
      <c r="B38" s="42" t="s">
        <v>73</v>
      </c>
      <c r="C38" s="43">
        <f>'TRE-RR'!$D$16</f>
        <v>910.08</v>
      </c>
      <c r="D38" s="43">
        <f>'TRE-RR'!$D$17</f>
        <v>719.62</v>
      </c>
      <c r="E38" s="43">
        <f>'UO_MEDIA_BEN-AT'!E38</f>
        <v>0</v>
      </c>
      <c r="F38" s="43">
        <v>0</v>
      </c>
      <c r="G38" s="44">
        <f>'TRE-RR'!$D$20</f>
        <v>401.81</v>
      </c>
    </row>
    <row r="39" spans="1:7" s="36" customFormat="1" ht="24.75" customHeight="1">
      <c r="A39" s="45" t="s">
        <v>74</v>
      </c>
      <c r="B39" s="46" t="s">
        <v>75</v>
      </c>
      <c r="C39" s="47">
        <f>'TRE-AP'!$D$16</f>
        <v>910.08</v>
      </c>
      <c r="D39" s="47">
        <f>'TRE-AP'!$D$17</f>
        <v>719.62</v>
      </c>
      <c r="E39" s="47">
        <f>'UO_MEDIA_BEN-AT'!E39</f>
        <v>0</v>
      </c>
      <c r="F39" s="47">
        <v>0</v>
      </c>
      <c r="G39" s="48">
        <f>'TRE-AP'!$D$20</f>
        <v>401.81</v>
      </c>
    </row>
    <row r="40" spans="1:7" s="36" customFormat="1" ht="30" customHeight="1">
      <c r="A40" s="49">
        <v>14000</v>
      </c>
      <c r="B40" s="50" t="s">
        <v>83</v>
      </c>
      <c r="C40" s="51"/>
      <c r="D40" s="51"/>
      <c r="E40" s="52"/>
      <c r="F40" s="51"/>
      <c r="G40" s="53"/>
    </row>
    <row r="41" spans="1:7" s="54" customFormat="1" ht="69.75" customHeight="1">
      <c r="A41" s="387" t="s">
        <v>84</v>
      </c>
      <c r="B41" s="388"/>
      <c r="C41" s="55" t="s">
        <v>85</v>
      </c>
      <c r="D41" s="55" t="s">
        <v>86</v>
      </c>
      <c r="E41" s="55" t="s">
        <v>87</v>
      </c>
      <c r="F41" s="56" t="s">
        <v>88</v>
      </c>
      <c r="G41" s="57" t="s">
        <v>87</v>
      </c>
    </row>
    <row r="42" spans="1:7" s="29" customFormat="1" ht="19.5" customHeight="1">
      <c r="A42" s="30" t="s">
        <v>76</v>
      </c>
      <c r="B42" s="31"/>
      <c r="C42" s="31"/>
      <c r="D42" s="31"/>
      <c r="E42" s="31"/>
      <c r="F42" s="31"/>
      <c r="G42" s="31"/>
    </row>
    <row r="43" spans="1:7" s="29" customFormat="1" ht="19.5" customHeight="1">
      <c r="A43" s="365" t="s">
        <v>118</v>
      </c>
      <c r="B43" s="365"/>
      <c r="C43" s="365"/>
      <c r="D43" s="365"/>
      <c r="E43" s="365"/>
      <c r="F43" s="365"/>
      <c r="G43" s="365"/>
    </row>
    <row r="44" spans="1:7" s="29" customFormat="1" ht="19.5" customHeight="1">
      <c r="A44" s="365" t="s">
        <v>89</v>
      </c>
      <c r="B44" s="365"/>
      <c r="C44" s="365"/>
      <c r="D44" s="365"/>
      <c r="E44" s="365"/>
      <c r="F44" s="365"/>
      <c r="G44" s="365"/>
    </row>
    <row r="45" spans="1:7" s="29" customFormat="1" ht="19.5" customHeight="1">
      <c r="A45" s="365" t="s">
        <v>90</v>
      </c>
      <c r="B45" s="365"/>
      <c r="C45" s="365"/>
      <c r="D45" s="365"/>
      <c r="E45" s="365"/>
      <c r="F45" s="365"/>
      <c r="G45" s="365"/>
    </row>
  </sheetData>
  <mergeCells count="19">
    <mergeCell ref="A7:G7"/>
    <mergeCell ref="A1:B1"/>
    <mergeCell ref="A2:B2"/>
    <mergeCell ref="A3:B3"/>
    <mergeCell ref="A4:B4"/>
    <mergeCell ref="A5:G5"/>
    <mergeCell ref="A44:G44"/>
    <mergeCell ref="A45:G45"/>
    <mergeCell ref="A43:G43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  <mergeCell ref="A41:B4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7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50</v>
      </c>
      <c r="C11" s="62" t="s">
        <v>51</v>
      </c>
      <c r="D11" s="78">
        <v>873</v>
      </c>
      <c r="E11" s="78">
        <v>186</v>
      </c>
      <c r="F11" s="78">
        <v>55</v>
      </c>
      <c r="G11" s="64">
        <v>0</v>
      </c>
      <c r="H11" s="78">
        <v>1018</v>
      </c>
      <c r="I11" s="78">
        <v>1251</v>
      </c>
      <c r="J11" s="65">
        <f>H11+I11</f>
        <v>2269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873</v>
      </c>
      <c r="E12" s="67">
        <f t="shared" si="0"/>
        <v>186</v>
      </c>
      <c r="F12" s="67">
        <f t="shared" si="0"/>
        <v>55</v>
      </c>
      <c r="G12" s="67">
        <f t="shared" si="0"/>
        <v>0</v>
      </c>
      <c r="H12" s="67">
        <f t="shared" si="0"/>
        <v>1018</v>
      </c>
      <c r="I12" s="67">
        <f t="shared" si="0"/>
        <v>1251</v>
      </c>
      <c r="J12" s="68">
        <f t="shared" si="0"/>
        <v>2269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'UO_MEDIA_BEN-AT'!E27</f>
        <v>324.87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52</v>
      </c>
      <c r="C11" s="62" t="s">
        <v>53</v>
      </c>
      <c r="D11" s="78">
        <v>862</v>
      </c>
      <c r="E11" s="78">
        <v>163</v>
      </c>
      <c r="F11" s="78">
        <v>35</v>
      </c>
      <c r="G11" s="64">
        <v>0</v>
      </c>
      <c r="H11" s="78">
        <v>889</v>
      </c>
      <c r="I11" s="78">
        <v>1066</v>
      </c>
      <c r="J11" s="65">
        <f>H11+I11</f>
        <v>1955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862</v>
      </c>
      <c r="E12" s="67">
        <f t="shared" si="0"/>
        <v>163</v>
      </c>
      <c r="F12" s="67">
        <f t="shared" si="0"/>
        <v>35</v>
      </c>
      <c r="G12" s="67">
        <f t="shared" si="0"/>
        <v>0</v>
      </c>
      <c r="H12" s="67">
        <f t="shared" si="0"/>
        <v>889</v>
      </c>
      <c r="I12" s="67">
        <f t="shared" si="0"/>
        <v>1066</v>
      </c>
      <c r="J12" s="68">
        <f t="shared" si="0"/>
        <v>1955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'UO_MEDIA_BEN-AT'!E28</f>
        <v>572.22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54</v>
      </c>
      <c r="C11" s="62" t="s">
        <v>55</v>
      </c>
      <c r="D11" s="78">
        <v>483</v>
      </c>
      <c r="E11" s="78">
        <v>116</v>
      </c>
      <c r="F11" s="78">
        <v>10</v>
      </c>
      <c r="G11" s="64">
        <v>0</v>
      </c>
      <c r="H11" s="78">
        <v>493</v>
      </c>
      <c r="I11" s="78">
        <v>822</v>
      </c>
      <c r="J11" s="65">
        <f>H11+I11</f>
        <v>1315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483</v>
      </c>
      <c r="E12" s="67">
        <f t="shared" si="0"/>
        <v>116</v>
      </c>
      <c r="F12" s="67">
        <f t="shared" si="0"/>
        <v>10</v>
      </c>
      <c r="G12" s="67">
        <f t="shared" si="0"/>
        <v>0</v>
      </c>
      <c r="H12" s="67">
        <f t="shared" si="0"/>
        <v>493</v>
      </c>
      <c r="I12" s="67">
        <f t="shared" si="0"/>
        <v>822</v>
      </c>
      <c r="J12" s="68">
        <f t="shared" si="0"/>
        <v>1315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'UO_MEDIA_BEN-AT'!E29</f>
        <v>401.84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56</v>
      </c>
      <c r="C11" s="62" t="s">
        <v>57</v>
      </c>
      <c r="D11" s="78">
        <v>1273</v>
      </c>
      <c r="E11" s="78">
        <v>206</v>
      </c>
      <c r="F11" s="78">
        <v>402</v>
      </c>
      <c r="G11" s="64">
        <v>0</v>
      </c>
      <c r="H11" s="78">
        <v>1769</v>
      </c>
      <c r="I11" s="78">
        <v>2187</v>
      </c>
      <c r="J11" s="65">
        <f>H11+I11</f>
        <v>3956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1273</v>
      </c>
      <c r="E12" s="67">
        <f t="shared" si="0"/>
        <v>206</v>
      </c>
      <c r="F12" s="67">
        <f t="shared" si="0"/>
        <v>402</v>
      </c>
      <c r="G12" s="67">
        <f t="shared" si="0"/>
        <v>0</v>
      </c>
      <c r="H12" s="67">
        <f t="shared" si="0"/>
        <v>1769</v>
      </c>
      <c r="I12" s="67">
        <f t="shared" si="0"/>
        <v>2187</v>
      </c>
      <c r="J12" s="68">
        <f t="shared" si="0"/>
        <v>3956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'UO_MEDIA_BEN-AT'!E30</f>
        <v>208.13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58</v>
      </c>
      <c r="C11" s="62" t="s">
        <v>59</v>
      </c>
      <c r="D11" s="78">
        <v>472</v>
      </c>
      <c r="E11" s="78">
        <v>92</v>
      </c>
      <c r="F11" s="78">
        <v>1</v>
      </c>
      <c r="G11" s="64">
        <v>0</v>
      </c>
      <c r="H11" s="78">
        <v>445</v>
      </c>
      <c r="I11" s="78">
        <v>683</v>
      </c>
      <c r="J11" s="65">
        <f>H11+I11</f>
        <v>1128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472</v>
      </c>
      <c r="E12" s="67">
        <f t="shared" si="0"/>
        <v>92</v>
      </c>
      <c r="F12" s="67">
        <f t="shared" si="0"/>
        <v>1</v>
      </c>
      <c r="G12" s="67">
        <f t="shared" si="0"/>
        <v>0</v>
      </c>
      <c r="H12" s="67">
        <f t="shared" si="0"/>
        <v>445</v>
      </c>
      <c r="I12" s="67">
        <f t="shared" si="0"/>
        <v>683</v>
      </c>
      <c r="J12" s="68">
        <f t="shared" si="0"/>
        <v>1128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'UO_MEDIA_BEN-AT'!E31</f>
        <v>33.75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234"/>
      <c r="B1" s="235" t="s">
        <v>0</v>
      </c>
      <c r="C1" s="234"/>
      <c r="D1" s="234"/>
      <c r="E1" s="234"/>
      <c r="F1" s="234"/>
      <c r="G1" s="234"/>
      <c r="H1" s="234"/>
      <c r="I1" s="234"/>
      <c r="J1" s="234"/>
    </row>
    <row r="2" spans="1:10" ht="30" customHeight="1">
      <c r="A2" s="236"/>
      <c r="B2" s="236" t="s">
        <v>1</v>
      </c>
      <c r="C2" s="237" t="s">
        <v>2</v>
      </c>
      <c r="D2" s="236"/>
      <c r="E2" s="236"/>
      <c r="F2" s="236"/>
      <c r="G2" s="236"/>
      <c r="H2" s="236"/>
      <c r="I2" s="236"/>
      <c r="J2" s="236"/>
    </row>
    <row r="3" spans="1:10" ht="30" customHeight="1">
      <c r="A3" s="236"/>
      <c r="B3" s="236" t="s">
        <v>3</v>
      </c>
      <c r="C3" s="238" t="s">
        <v>61</v>
      </c>
      <c r="D3" s="236"/>
      <c r="E3" s="236"/>
      <c r="F3" s="236"/>
      <c r="G3" s="236"/>
      <c r="H3" s="236"/>
      <c r="I3" s="236"/>
      <c r="J3" s="236"/>
    </row>
    <row r="4" spans="1:10" ht="30" customHeight="1">
      <c r="A4" s="236"/>
      <c r="B4" s="236" t="s">
        <v>5</v>
      </c>
      <c r="C4" s="239" t="s">
        <v>100</v>
      </c>
      <c r="D4" s="240" t="s">
        <v>101</v>
      </c>
      <c r="E4" s="236"/>
      <c r="F4" s="236"/>
      <c r="G4" s="236"/>
      <c r="H4" s="236"/>
      <c r="I4" s="236"/>
      <c r="J4" s="236"/>
    </row>
    <row r="5" spans="1:10" ht="39.75" customHeight="1">
      <c r="A5" s="241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236"/>
      <c r="B6" s="242"/>
      <c r="C6" s="242"/>
      <c r="D6" s="242"/>
      <c r="E6" s="242"/>
      <c r="F6" s="242"/>
      <c r="G6" s="242"/>
      <c r="H6" s="242"/>
      <c r="I6" s="242"/>
      <c r="J6" s="242"/>
    </row>
    <row r="7" spans="1:10" ht="39.75" customHeight="1">
      <c r="A7" s="236"/>
      <c r="B7" s="237" t="s">
        <v>7</v>
      </c>
      <c r="C7" s="236"/>
      <c r="D7" s="236"/>
      <c r="E7" s="236"/>
      <c r="F7" s="236"/>
      <c r="G7" s="236"/>
      <c r="H7" s="236"/>
      <c r="I7" s="236"/>
      <c r="J7" s="236"/>
    </row>
    <row r="8" spans="1:10" ht="39.75" customHeight="1">
      <c r="A8" s="243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43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43"/>
      <c r="B10" s="376"/>
      <c r="C10" s="372"/>
      <c r="D10" s="372"/>
      <c r="E10" s="372"/>
      <c r="F10" s="372"/>
      <c r="G10" s="372"/>
      <c r="H10" s="244" t="s">
        <v>17</v>
      </c>
      <c r="I10" s="244" t="s">
        <v>18</v>
      </c>
      <c r="J10" s="245" t="s">
        <v>19</v>
      </c>
    </row>
    <row r="11" spans="1:10" ht="34.5" customHeight="1">
      <c r="A11" s="243"/>
      <c r="B11" s="246" t="s">
        <v>60</v>
      </c>
      <c r="C11" s="246" t="s">
        <v>61</v>
      </c>
      <c r="D11" s="247">
        <v>820</v>
      </c>
      <c r="E11" s="248">
        <v>136</v>
      </c>
      <c r="F11" s="249">
        <v>44</v>
      </c>
      <c r="G11" s="250">
        <v>0</v>
      </c>
      <c r="H11" s="251">
        <v>927</v>
      </c>
      <c r="I11" s="252">
        <v>959</v>
      </c>
      <c r="J11" s="253">
        <f>H11+I11</f>
        <v>1886</v>
      </c>
    </row>
    <row r="12" spans="1:10" ht="34.5" customHeight="1">
      <c r="A12" s="243"/>
      <c r="B12" s="400" t="s">
        <v>19</v>
      </c>
      <c r="C12" s="401"/>
      <c r="D12" s="255">
        <f t="shared" ref="D12:J12" si="0">SUM(D11:D11)</f>
        <v>820</v>
      </c>
      <c r="E12" s="255">
        <f t="shared" si="0"/>
        <v>136</v>
      </c>
      <c r="F12" s="255">
        <f t="shared" si="0"/>
        <v>44</v>
      </c>
      <c r="G12" s="255">
        <f t="shared" si="0"/>
        <v>0</v>
      </c>
      <c r="H12" s="255">
        <f t="shared" si="0"/>
        <v>927</v>
      </c>
      <c r="I12" s="255">
        <f t="shared" si="0"/>
        <v>959</v>
      </c>
      <c r="J12" s="256">
        <f t="shared" si="0"/>
        <v>1886</v>
      </c>
    </row>
    <row r="13" spans="1:10" ht="30" customHeight="1">
      <c r="A13" s="243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43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43"/>
      <c r="B15" s="366" t="s">
        <v>103</v>
      </c>
      <c r="C15" s="367"/>
      <c r="D15" s="254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43"/>
      <c r="B16" s="405" t="s">
        <v>79</v>
      </c>
      <c r="C16" s="406"/>
      <c r="D16" s="257">
        <v>910.08</v>
      </c>
      <c r="E16" s="258"/>
      <c r="F16" s="259" t="s">
        <v>106</v>
      </c>
      <c r="G16" s="259"/>
      <c r="H16" s="259"/>
      <c r="I16" s="259"/>
      <c r="J16" s="259"/>
    </row>
    <row r="17" spans="1:10" ht="34.5" customHeight="1">
      <c r="A17" s="243"/>
      <c r="B17" s="405" t="s">
        <v>80</v>
      </c>
      <c r="C17" s="406"/>
      <c r="D17" s="257">
        <v>719.62</v>
      </c>
      <c r="E17" s="258"/>
      <c r="F17" s="259" t="s">
        <v>107</v>
      </c>
      <c r="G17" s="259"/>
      <c r="H17" s="259"/>
      <c r="I17" s="259"/>
      <c r="J17" s="259"/>
    </row>
    <row r="18" spans="1:10" ht="34.5" customHeight="1">
      <c r="A18" s="243"/>
      <c r="B18" s="405" t="s">
        <v>116</v>
      </c>
      <c r="C18" s="406"/>
      <c r="D18" s="319">
        <f>'UO_MEDIA_BEN-AT'!E32</f>
        <v>328.91</v>
      </c>
      <c r="E18" s="258"/>
      <c r="F18" s="259" t="s">
        <v>109</v>
      </c>
      <c r="G18" s="259"/>
      <c r="H18" s="259"/>
      <c r="I18" s="259"/>
      <c r="J18" s="259"/>
    </row>
    <row r="19" spans="1:10" ht="34.5" customHeight="1">
      <c r="A19" s="243"/>
      <c r="B19" s="405" t="s">
        <v>82</v>
      </c>
      <c r="C19" s="406"/>
      <c r="D19" s="260" t="s">
        <v>110</v>
      </c>
      <c r="E19" s="258"/>
      <c r="F19" s="259" t="s">
        <v>111</v>
      </c>
      <c r="G19" s="259"/>
      <c r="H19" s="259"/>
      <c r="I19" s="259"/>
      <c r="J19" s="259"/>
    </row>
    <row r="20" spans="1:10" ht="34.5" customHeight="1">
      <c r="A20" s="243"/>
      <c r="B20" s="405" t="s">
        <v>112</v>
      </c>
      <c r="C20" s="406"/>
      <c r="D20" s="257">
        <f>IF(C11="TSE",508.16,401.81)</f>
        <v>401.81</v>
      </c>
      <c r="E20" s="258"/>
      <c r="F20" s="259" t="s">
        <v>109</v>
      </c>
      <c r="G20" s="259"/>
      <c r="H20" s="259"/>
      <c r="I20" s="259"/>
      <c r="J20" s="259"/>
    </row>
    <row r="21" spans="1:10" ht="19.5" customHeight="1">
      <c r="A21" s="243"/>
      <c r="B21" s="261" t="s">
        <v>113</v>
      </c>
      <c r="C21" s="262"/>
      <c r="D21" s="262"/>
      <c r="E21" s="263"/>
      <c r="F21" s="263"/>
      <c r="G21" s="263"/>
      <c r="H21" s="263"/>
      <c r="I21" s="263"/>
      <c r="J21" s="263"/>
    </row>
    <row r="22" spans="1:10" ht="33.75" customHeight="1">
      <c r="A22" s="243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43"/>
      <c r="B23" s="243"/>
      <c r="C23" s="243"/>
      <c r="D23" s="243"/>
      <c r="E23" s="243"/>
      <c r="F23" s="243"/>
      <c r="G23" s="243"/>
      <c r="H23" s="243"/>
      <c r="I23" s="243"/>
      <c r="J23" s="243"/>
    </row>
    <row r="24" spans="1:10" ht="19.5" customHeight="1">
      <c r="A24" s="243"/>
      <c r="B24" s="243"/>
      <c r="C24" s="243"/>
      <c r="D24" s="243"/>
      <c r="E24" s="243"/>
      <c r="F24" s="243"/>
      <c r="G24" s="243"/>
      <c r="H24" s="264"/>
      <c r="I24" s="243"/>
      <c r="J24" s="243"/>
    </row>
    <row r="25" spans="1:10" ht="19.5" customHeight="1">
      <c r="A25" s="243"/>
      <c r="B25" s="243"/>
      <c r="C25" s="243"/>
      <c r="D25" s="243"/>
      <c r="E25" s="243"/>
      <c r="F25" s="243"/>
      <c r="G25" s="243"/>
      <c r="H25" s="243"/>
      <c r="I25" s="243"/>
      <c r="J25" s="243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62</v>
      </c>
      <c r="C11" s="62" t="s">
        <v>63</v>
      </c>
      <c r="D11" s="78">
        <v>238</v>
      </c>
      <c r="E11" s="78">
        <v>59</v>
      </c>
      <c r="F11" s="78">
        <v>0</v>
      </c>
      <c r="G11" s="64">
        <v>0</v>
      </c>
      <c r="H11" s="78">
        <v>234</v>
      </c>
      <c r="I11" s="78">
        <v>346</v>
      </c>
      <c r="J11" s="65">
        <f>H11+I11</f>
        <v>580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238</v>
      </c>
      <c r="E12" s="67">
        <f t="shared" si="0"/>
        <v>59</v>
      </c>
      <c r="F12" s="67">
        <f t="shared" si="0"/>
        <v>0</v>
      </c>
      <c r="G12" s="67">
        <f t="shared" si="0"/>
        <v>0</v>
      </c>
      <c r="H12" s="67">
        <f t="shared" si="0"/>
        <v>234</v>
      </c>
      <c r="I12" s="67">
        <f t="shared" si="0"/>
        <v>346</v>
      </c>
      <c r="J12" s="68">
        <f t="shared" si="0"/>
        <v>580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'UO_MEDIA_BEN-AT'!E33</f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64</v>
      </c>
      <c r="C11" s="62" t="s">
        <v>65</v>
      </c>
      <c r="D11" s="78">
        <v>500</v>
      </c>
      <c r="E11" s="78">
        <v>108</v>
      </c>
      <c r="F11" s="78">
        <v>0</v>
      </c>
      <c r="G11" s="64">
        <v>0</v>
      </c>
      <c r="H11" s="78">
        <v>650</v>
      </c>
      <c r="I11" s="78">
        <v>875</v>
      </c>
      <c r="J11" s="65">
        <f>H11+I11</f>
        <v>1525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500</v>
      </c>
      <c r="E12" s="67">
        <f t="shared" si="0"/>
        <v>108</v>
      </c>
      <c r="F12" s="67">
        <f t="shared" si="0"/>
        <v>0</v>
      </c>
      <c r="G12" s="67">
        <f t="shared" si="0"/>
        <v>0</v>
      </c>
      <c r="H12" s="67">
        <f t="shared" si="0"/>
        <v>650</v>
      </c>
      <c r="I12" s="67">
        <f t="shared" si="0"/>
        <v>875</v>
      </c>
      <c r="J12" s="68">
        <f t="shared" si="0"/>
        <v>1525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'UO_MEDIA_BEN-AT'!E34</f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66</v>
      </c>
      <c r="C11" s="62" t="s">
        <v>67</v>
      </c>
      <c r="D11" s="78">
        <v>2102</v>
      </c>
      <c r="E11" s="78">
        <v>344</v>
      </c>
      <c r="F11" s="78">
        <v>200</v>
      </c>
      <c r="G11" s="64">
        <v>0</v>
      </c>
      <c r="H11" s="78">
        <v>2870</v>
      </c>
      <c r="I11" s="78">
        <v>3237</v>
      </c>
      <c r="J11" s="65">
        <f>H11+I11</f>
        <v>6107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2102</v>
      </c>
      <c r="E12" s="67">
        <f t="shared" si="0"/>
        <v>344</v>
      </c>
      <c r="F12" s="67">
        <f t="shared" si="0"/>
        <v>200</v>
      </c>
      <c r="G12" s="67">
        <f t="shared" si="0"/>
        <v>0</v>
      </c>
      <c r="H12" s="67">
        <f t="shared" si="0"/>
        <v>2870</v>
      </c>
      <c r="I12" s="67">
        <f t="shared" si="0"/>
        <v>3237</v>
      </c>
      <c r="J12" s="68">
        <f t="shared" si="0"/>
        <v>6107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'UO_MEDIA_BEN-AT'!E35</f>
        <v>216.14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68</v>
      </c>
      <c r="C11" s="62" t="s">
        <v>69</v>
      </c>
      <c r="D11" s="78">
        <v>264</v>
      </c>
      <c r="E11" s="78">
        <v>39</v>
      </c>
      <c r="F11" s="78">
        <v>23</v>
      </c>
      <c r="G11" s="64">
        <v>0</v>
      </c>
      <c r="H11" s="78">
        <v>270</v>
      </c>
      <c r="I11" s="78">
        <v>367</v>
      </c>
      <c r="J11" s="65">
        <f>H11+I11</f>
        <v>637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264</v>
      </c>
      <c r="E12" s="67">
        <f t="shared" si="0"/>
        <v>39</v>
      </c>
      <c r="F12" s="67">
        <f t="shared" si="0"/>
        <v>23</v>
      </c>
      <c r="G12" s="67">
        <f t="shared" si="0"/>
        <v>0</v>
      </c>
      <c r="H12" s="67">
        <f t="shared" si="0"/>
        <v>270</v>
      </c>
      <c r="I12" s="67">
        <f t="shared" si="0"/>
        <v>367</v>
      </c>
      <c r="J12" s="68">
        <f t="shared" si="0"/>
        <v>637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'UO_MEDIA_BEN-AT'!E36</f>
        <v>401.43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42"/>
  <sheetViews>
    <sheetView showGridLines="0" topLeftCell="A25" workbookViewId="0">
      <selection activeCell="M37" sqref="M37"/>
    </sheetView>
  </sheetViews>
  <sheetFormatPr defaultColWidth="10.7109375" defaultRowHeight="15"/>
  <cols>
    <col min="1" max="2" width="20.7109375" style="327" customWidth="1"/>
    <col min="3" max="5" width="30.7109375" style="327" customWidth="1"/>
    <col min="6" max="6" width="10.7109375" style="327" hidden="1" customWidth="1"/>
    <col min="7" max="8" width="15.7109375" style="327" hidden="1" customWidth="1"/>
    <col min="9" max="9" width="10.7109375" style="327" hidden="1" customWidth="1"/>
    <col min="10" max="10" width="0" style="327" hidden="1" customWidth="1"/>
    <col min="11" max="16384" width="10.7109375" style="327"/>
  </cols>
  <sheetData>
    <row r="1" spans="1:8" ht="30" customHeight="1">
      <c r="A1" s="359" t="s">
        <v>0</v>
      </c>
      <c r="B1" s="359"/>
      <c r="C1" s="359"/>
      <c r="D1" s="359"/>
      <c r="E1" s="359"/>
    </row>
    <row r="2" spans="1:8" ht="30" customHeight="1">
      <c r="A2" s="396" t="s">
        <v>1</v>
      </c>
      <c r="B2" s="396"/>
      <c r="C2" s="360" t="s">
        <v>2</v>
      </c>
      <c r="D2" s="361"/>
      <c r="E2" s="359"/>
    </row>
    <row r="3" spans="1:8" ht="30" customHeight="1">
      <c r="A3" s="396" t="s">
        <v>3</v>
      </c>
      <c r="B3" s="396"/>
      <c r="C3" s="360" t="s">
        <v>4</v>
      </c>
      <c r="D3" s="361"/>
      <c r="E3" s="359"/>
    </row>
    <row r="4" spans="1:8" ht="39.75" customHeight="1">
      <c r="A4" s="362" t="s">
        <v>5</v>
      </c>
      <c r="B4" s="361"/>
      <c r="C4" s="363" t="str">
        <f>JE!C4</f>
        <v>AGOSTO</v>
      </c>
      <c r="D4" s="363" t="str">
        <f>JE!D4</f>
        <v>2022</v>
      </c>
      <c r="E4" s="359"/>
    </row>
    <row r="5" spans="1:8" ht="15" customHeight="1">
      <c r="A5" s="359"/>
      <c r="B5" s="359"/>
      <c r="C5" s="359"/>
      <c r="D5" s="359"/>
      <c r="E5" s="359"/>
    </row>
    <row r="6" spans="1:8" s="328" customFormat="1" ht="30" customHeight="1">
      <c r="A6" s="397" t="s">
        <v>91</v>
      </c>
      <c r="B6" s="397"/>
      <c r="C6" s="397"/>
      <c r="D6" s="397"/>
      <c r="E6" s="397"/>
    </row>
    <row r="7" spans="1:8" ht="15" customHeight="1">
      <c r="A7" s="364"/>
      <c r="B7" s="364"/>
      <c r="C7" s="364"/>
      <c r="D7" s="364"/>
      <c r="E7" s="364"/>
    </row>
    <row r="8" spans="1:8" ht="15" customHeight="1"/>
    <row r="9" spans="1:8" ht="39.75" customHeight="1">
      <c r="A9" s="398" t="s">
        <v>8</v>
      </c>
      <c r="B9" s="399"/>
      <c r="C9" s="399" t="s">
        <v>92</v>
      </c>
      <c r="D9" s="399"/>
      <c r="E9" s="329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8</v>
      </c>
    </row>
    <row r="10" spans="1:8" ht="30" customHeight="1">
      <c r="A10" s="392" t="s">
        <v>10</v>
      </c>
      <c r="B10" s="394" t="s">
        <v>11</v>
      </c>
      <c r="C10" s="330" t="s">
        <v>14</v>
      </c>
      <c r="D10" s="330" t="s">
        <v>93</v>
      </c>
      <c r="E10" s="331" t="s">
        <v>94</v>
      </c>
    </row>
    <row r="11" spans="1:8" ht="15" customHeight="1">
      <c r="A11" s="393"/>
      <c r="B11" s="395"/>
      <c r="C11" s="332" t="s">
        <v>95</v>
      </c>
      <c r="D11" s="332" t="s">
        <v>96</v>
      </c>
      <c r="E11" s="333" t="s">
        <v>97</v>
      </c>
      <c r="G11" s="334" t="s">
        <v>119</v>
      </c>
      <c r="H11" s="334"/>
    </row>
    <row r="12" spans="1:8" s="328" customFormat="1" ht="24.75" customHeight="1">
      <c r="A12" s="335" t="s">
        <v>20</v>
      </c>
      <c r="B12" s="336" t="s">
        <v>21</v>
      </c>
      <c r="C12" s="337">
        <f>QTDE_BENEFICIÁRIOS_JE!E11</f>
        <v>4</v>
      </c>
      <c r="D12" s="338">
        <v>2019.4100000000005</v>
      </c>
      <c r="E12" s="339">
        <f t="shared" ref="E12:E40" si="0">ROUND(IFERROR((D12/C12)/$E$9,0),2)</f>
        <v>63.11</v>
      </c>
      <c r="G12" s="340">
        <f>TSE!$D$18</f>
        <v>63.11</v>
      </c>
      <c r="H12" s="341">
        <f t="shared" ref="H12:H40" si="1">E12-G12</f>
        <v>0</v>
      </c>
    </row>
    <row r="13" spans="1:8" s="328" customFormat="1" ht="24.75" customHeight="1">
      <c r="A13" s="342" t="s">
        <v>22</v>
      </c>
      <c r="B13" s="343" t="s">
        <v>23</v>
      </c>
      <c r="C13" s="344">
        <f>QTDE_BENEFICIÁRIOS_JE!E12</f>
        <v>0</v>
      </c>
      <c r="D13" s="345">
        <v>0</v>
      </c>
      <c r="E13" s="346">
        <f t="shared" si="0"/>
        <v>0</v>
      </c>
      <c r="G13" s="340">
        <f>'TRE-AC'!$D$18</f>
        <v>0</v>
      </c>
      <c r="H13" s="341">
        <f t="shared" si="1"/>
        <v>0</v>
      </c>
    </row>
    <row r="14" spans="1:8" s="328" customFormat="1" ht="24.75" customHeight="1">
      <c r="A14" s="342" t="s">
        <v>24</v>
      </c>
      <c r="B14" s="343" t="s">
        <v>25</v>
      </c>
      <c r="C14" s="344">
        <f>QTDE_BENEFICIÁRIOS_JE!E13</f>
        <v>42</v>
      </c>
      <c r="D14" s="345">
        <v>80175.850000000006</v>
      </c>
      <c r="E14" s="346">
        <f t="shared" si="0"/>
        <v>238.62</v>
      </c>
      <c r="G14" s="340">
        <f>'TRE-AL'!$D$18</f>
        <v>238.62</v>
      </c>
      <c r="H14" s="341">
        <f t="shared" si="1"/>
        <v>0</v>
      </c>
    </row>
    <row r="15" spans="1:8" s="328" customFormat="1" ht="24.75" customHeight="1">
      <c r="A15" s="342" t="s">
        <v>26</v>
      </c>
      <c r="B15" s="343" t="s">
        <v>27</v>
      </c>
      <c r="C15" s="344">
        <f>QTDE_BENEFICIÁRIOS_JE!E14</f>
        <v>6</v>
      </c>
      <c r="D15" s="345">
        <v>72159.66</v>
      </c>
      <c r="E15" s="346">
        <f t="shared" si="0"/>
        <v>1503.33</v>
      </c>
      <c r="G15" s="340">
        <f>'TRE-AM'!$D$18</f>
        <v>1503.33</v>
      </c>
      <c r="H15" s="341">
        <f t="shared" si="1"/>
        <v>0</v>
      </c>
    </row>
    <row r="16" spans="1:8" s="328" customFormat="1" ht="24.75" customHeight="1">
      <c r="A16" s="342" t="s">
        <v>28</v>
      </c>
      <c r="B16" s="343" t="s">
        <v>29</v>
      </c>
      <c r="C16" s="344">
        <f>QTDE_BENEFICIÁRIOS_JE!E15</f>
        <v>59</v>
      </c>
      <c r="D16" s="345">
        <v>207599.87</v>
      </c>
      <c r="E16" s="346">
        <f t="shared" si="0"/>
        <v>439.83</v>
      </c>
      <c r="G16" s="340">
        <f>'TRE-BA'!$D$18</f>
        <v>439.83</v>
      </c>
      <c r="H16" s="341">
        <f t="shared" si="1"/>
        <v>0</v>
      </c>
    </row>
    <row r="17" spans="1:8" s="328" customFormat="1" ht="24.75" customHeight="1">
      <c r="A17" s="342" t="s">
        <v>30</v>
      </c>
      <c r="B17" s="343" t="s">
        <v>31</v>
      </c>
      <c r="C17" s="344">
        <f>QTDE_BENEFICIÁRIOS_JE!E16</f>
        <v>13</v>
      </c>
      <c r="D17" s="345">
        <v>11633.72</v>
      </c>
      <c r="E17" s="346">
        <f t="shared" si="0"/>
        <v>111.86</v>
      </c>
      <c r="G17" s="340">
        <f>'TRE-CE'!$D$18</f>
        <v>111.86</v>
      </c>
      <c r="H17" s="341">
        <f t="shared" si="1"/>
        <v>0</v>
      </c>
    </row>
    <row r="18" spans="1:8" s="328" customFormat="1" ht="24.75" customHeight="1">
      <c r="A18" s="342" t="s">
        <v>32</v>
      </c>
      <c r="B18" s="343" t="s">
        <v>33</v>
      </c>
      <c r="C18" s="344">
        <f>QTDE_BENEFICIÁRIOS_JE!E17</f>
        <v>12</v>
      </c>
      <c r="D18" s="345">
        <v>19441.8</v>
      </c>
      <c r="E18" s="346">
        <f t="shared" si="0"/>
        <v>202.52</v>
      </c>
      <c r="G18" s="340">
        <f>'TRE-DF'!$D$18</f>
        <v>202.52</v>
      </c>
      <c r="H18" s="341">
        <f t="shared" si="1"/>
        <v>0</v>
      </c>
    </row>
    <row r="19" spans="1:8" s="328" customFormat="1" ht="24.75" customHeight="1">
      <c r="A19" s="342" t="s">
        <v>34</v>
      </c>
      <c r="B19" s="343" t="s">
        <v>35</v>
      </c>
      <c r="C19" s="344">
        <f>QTDE_BENEFICIÁRIOS_JE!E18</f>
        <v>2</v>
      </c>
      <c r="D19" s="345">
        <v>1191.6799999999998</v>
      </c>
      <c r="E19" s="346">
        <f t="shared" si="0"/>
        <v>74.48</v>
      </c>
      <c r="G19" s="340">
        <f>'TRE-ES'!$D$18</f>
        <v>74.48</v>
      </c>
      <c r="H19" s="341">
        <f t="shared" si="1"/>
        <v>0</v>
      </c>
    </row>
    <row r="20" spans="1:8" s="328" customFormat="1" ht="24.75" customHeight="1">
      <c r="A20" s="342" t="s">
        <v>36</v>
      </c>
      <c r="B20" s="343" t="s">
        <v>37</v>
      </c>
      <c r="C20" s="344">
        <f>QTDE_BENEFICIÁRIOS_JE!E19</f>
        <v>14</v>
      </c>
      <c r="D20" s="345">
        <v>41054.550000000003</v>
      </c>
      <c r="E20" s="346">
        <f t="shared" si="0"/>
        <v>366.56</v>
      </c>
      <c r="G20" s="340">
        <f>'TRE-GO'!$D$18</f>
        <v>366.56</v>
      </c>
      <c r="H20" s="341">
        <f t="shared" si="1"/>
        <v>0</v>
      </c>
    </row>
    <row r="21" spans="1:8" s="328" customFormat="1" ht="24.75" customHeight="1">
      <c r="A21" s="342" t="s">
        <v>38</v>
      </c>
      <c r="B21" s="343" t="s">
        <v>39</v>
      </c>
      <c r="C21" s="344">
        <f>QTDE_BENEFICIÁRIOS_JE!E20</f>
        <v>7</v>
      </c>
      <c r="D21" s="345">
        <v>19368.599999999999</v>
      </c>
      <c r="E21" s="346">
        <f t="shared" si="0"/>
        <v>345.87</v>
      </c>
      <c r="G21" s="340">
        <f>'TRE-MA'!$D$18</f>
        <v>345.87</v>
      </c>
      <c r="H21" s="341">
        <f t="shared" si="1"/>
        <v>0</v>
      </c>
    </row>
    <row r="22" spans="1:8" s="328" customFormat="1" ht="24.75" customHeight="1">
      <c r="A22" s="342" t="s">
        <v>40</v>
      </c>
      <c r="B22" s="343" t="s">
        <v>41</v>
      </c>
      <c r="C22" s="344">
        <f>QTDE_BENEFICIÁRIOS_JE!E21</f>
        <v>0</v>
      </c>
      <c r="D22" s="345">
        <v>0</v>
      </c>
      <c r="E22" s="346">
        <f t="shared" si="0"/>
        <v>0</v>
      </c>
      <c r="G22" s="340">
        <f>'TRE-MT'!$D$18</f>
        <v>0</v>
      </c>
      <c r="H22" s="341">
        <f t="shared" si="1"/>
        <v>0</v>
      </c>
    </row>
    <row r="23" spans="1:8" s="328" customFormat="1" ht="24.75" customHeight="1">
      <c r="A23" s="342" t="s">
        <v>42</v>
      </c>
      <c r="B23" s="343" t="s">
        <v>43</v>
      </c>
      <c r="C23" s="344">
        <f>QTDE_BENEFICIÁRIOS_JE!E22</f>
        <v>0</v>
      </c>
      <c r="D23" s="345">
        <v>0</v>
      </c>
      <c r="E23" s="346">
        <f t="shared" si="0"/>
        <v>0</v>
      </c>
      <c r="G23" s="340">
        <f>'TRE-MS'!$D$18</f>
        <v>0</v>
      </c>
      <c r="H23" s="341">
        <f t="shared" si="1"/>
        <v>0</v>
      </c>
    </row>
    <row r="24" spans="1:8" s="328" customFormat="1" ht="24.75" customHeight="1">
      <c r="A24" s="342" t="s">
        <v>44</v>
      </c>
      <c r="B24" s="343" t="s">
        <v>45</v>
      </c>
      <c r="C24" s="344">
        <f>QTDE_BENEFICIÁRIOS_JE!E23</f>
        <v>72</v>
      </c>
      <c r="D24" s="345">
        <v>222937.65000000002</v>
      </c>
      <c r="E24" s="346">
        <f t="shared" si="0"/>
        <v>387.04</v>
      </c>
      <c r="G24" s="340">
        <f>'TRE-MG'!$D$18</f>
        <v>387.04</v>
      </c>
      <c r="H24" s="341">
        <f t="shared" si="1"/>
        <v>0</v>
      </c>
    </row>
    <row r="25" spans="1:8" s="328" customFormat="1" ht="24.75" customHeight="1">
      <c r="A25" s="342" t="s">
        <v>46</v>
      </c>
      <c r="B25" s="343" t="s">
        <v>47</v>
      </c>
      <c r="C25" s="344">
        <f>QTDE_BENEFICIÁRIOS_JE!E24</f>
        <v>11</v>
      </c>
      <c r="D25" s="345">
        <v>41496.259999999995</v>
      </c>
      <c r="E25" s="346">
        <f t="shared" si="0"/>
        <v>471.55</v>
      </c>
      <c r="G25" s="340">
        <f>'TRE-PA'!$D$18</f>
        <v>471.55</v>
      </c>
      <c r="H25" s="341">
        <f t="shared" si="1"/>
        <v>0</v>
      </c>
    </row>
    <row r="26" spans="1:8" s="328" customFormat="1" ht="24.75" customHeight="1">
      <c r="A26" s="342" t="s">
        <v>48</v>
      </c>
      <c r="B26" s="343" t="s">
        <v>49</v>
      </c>
      <c r="C26" s="344">
        <f>QTDE_BENEFICIÁRIOS_JE!E25</f>
        <v>2</v>
      </c>
      <c r="D26" s="345">
        <v>2917.9500000000003</v>
      </c>
      <c r="E26" s="346">
        <f t="shared" si="0"/>
        <v>182.37</v>
      </c>
      <c r="G26" s="340">
        <f>'TRE-PB'!$D$18</f>
        <v>182.37</v>
      </c>
      <c r="H26" s="341">
        <f t="shared" si="1"/>
        <v>0</v>
      </c>
    </row>
    <row r="27" spans="1:8" s="328" customFormat="1" ht="24.75" customHeight="1">
      <c r="A27" s="342" t="s">
        <v>50</v>
      </c>
      <c r="B27" s="343" t="s">
        <v>51</v>
      </c>
      <c r="C27" s="344">
        <f>QTDE_BENEFICIÁRIOS_JE!E26</f>
        <v>55</v>
      </c>
      <c r="D27" s="345">
        <v>142941.89000000001</v>
      </c>
      <c r="E27" s="346">
        <f t="shared" si="0"/>
        <v>324.87</v>
      </c>
      <c r="G27" s="340">
        <f>'TRE-PR'!$D$18</f>
        <v>324.87</v>
      </c>
      <c r="H27" s="341">
        <f t="shared" si="1"/>
        <v>0</v>
      </c>
    </row>
    <row r="28" spans="1:8" s="328" customFormat="1" ht="24.75" customHeight="1">
      <c r="A28" s="342">
        <v>14117</v>
      </c>
      <c r="B28" s="343" t="s">
        <v>53</v>
      </c>
      <c r="C28" s="344">
        <f>QTDE_BENEFICIÁRIOS_JE!E27</f>
        <v>35</v>
      </c>
      <c r="D28" s="345">
        <v>160222.13</v>
      </c>
      <c r="E28" s="346">
        <f t="shared" si="0"/>
        <v>572.22</v>
      </c>
      <c r="G28" s="340">
        <f>'TRE-PE'!$D$18</f>
        <v>572.22</v>
      </c>
      <c r="H28" s="341">
        <f t="shared" si="1"/>
        <v>0</v>
      </c>
    </row>
    <row r="29" spans="1:8" s="328" customFormat="1" ht="24.75" customHeight="1">
      <c r="A29" s="342" t="s">
        <v>54</v>
      </c>
      <c r="B29" s="343" t="s">
        <v>55</v>
      </c>
      <c r="C29" s="344">
        <f>QTDE_BENEFICIÁRIOS_JE!E28</f>
        <v>10</v>
      </c>
      <c r="D29" s="345">
        <v>32146.99</v>
      </c>
      <c r="E29" s="346">
        <f t="shared" si="0"/>
        <v>401.84</v>
      </c>
      <c r="G29" s="340">
        <f>'TRE-PI'!$D$18</f>
        <v>401.84</v>
      </c>
      <c r="H29" s="341">
        <f t="shared" si="1"/>
        <v>0</v>
      </c>
    </row>
    <row r="30" spans="1:8" s="328" customFormat="1" ht="24.75" customHeight="1">
      <c r="A30" s="342" t="s">
        <v>56</v>
      </c>
      <c r="B30" s="343" t="s">
        <v>57</v>
      </c>
      <c r="C30" s="344">
        <f>QTDE_BENEFICIÁRIOS_JE!E29</f>
        <v>402</v>
      </c>
      <c r="D30" s="345">
        <v>669332.51</v>
      </c>
      <c r="E30" s="346">
        <f t="shared" si="0"/>
        <v>208.13</v>
      </c>
      <c r="G30" s="340">
        <f>'TRE-RJ'!$D$18</f>
        <v>208.13</v>
      </c>
      <c r="H30" s="341">
        <f t="shared" si="1"/>
        <v>0</v>
      </c>
    </row>
    <row r="31" spans="1:8" s="328" customFormat="1" ht="24.75" customHeight="1">
      <c r="A31" s="342" t="s">
        <v>58</v>
      </c>
      <c r="B31" s="343" t="s">
        <v>59</v>
      </c>
      <c r="C31" s="344">
        <f>QTDE_BENEFICIÁRIOS_JE!E30</f>
        <v>1</v>
      </c>
      <c r="D31" s="345">
        <v>270.02</v>
      </c>
      <c r="E31" s="346">
        <f t="shared" si="0"/>
        <v>33.75</v>
      </c>
      <c r="G31" s="340">
        <f>'TRE-RN'!$D$18</f>
        <v>33.75</v>
      </c>
      <c r="H31" s="341">
        <f t="shared" si="1"/>
        <v>0</v>
      </c>
    </row>
    <row r="32" spans="1:8" s="328" customFormat="1" ht="24.75" customHeight="1">
      <c r="A32" s="342">
        <v>14121</v>
      </c>
      <c r="B32" s="343" t="s">
        <v>61</v>
      </c>
      <c r="C32" s="344">
        <f>QTDE_BENEFICIÁRIOS_JE!E31</f>
        <v>44</v>
      </c>
      <c r="D32" s="345">
        <v>115776.87</v>
      </c>
      <c r="E32" s="346">
        <f t="shared" si="0"/>
        <v>328.91</v>
      </c>
      <c r="G32" s="340">
        <f>'TRE-RS'!$D$18</f>
        <v>328.91</v>
      </c>
      <c r="H32" s="341">
        <f t="shared" si="1"/>
        <v>0</v>
      </c>
    </row>
    <row r="33" spans="1:8" s="328" customFormat="1" ht="24.75" customHeight="1">
      <c r="A33" s="342" t="s">
        <v>62</v>
      </c>
      <c r="B33" s="343" t="s">
        <v>63</v>
      </c>
      <c r="C33" s="344">
        <f>QTDE_BENEFICIÁRIOS_JE!E32</f>
        <v>0</v>
      </c>
      <c r="D33" s="345">
        <v>0</v>
      </c>
      <c r="E33" s="346">
        <f t="shared" si="0"/>
        <v>0</v>
      </c>
      <c r="G33" s="340">
        <f>'TRE-RO'!$D$18</f>
        <v>0</v>
      </c>
      <c r="H33" s="341">
        <f t="shared" si="1"/>
        <v>0</v>
      </c>
    </row>
    <row r="34" spans="1:8" s="328" customFormat="1" ht="24.75" customHeight="1">
      <c r="A34" s="342" t="s">
        <v>64</v>
      </c>
      <c r="B34" s="343" t="s">
        <v>65</v>
      </c>
      <c r="C34" s="344">
        <f>QTDE_BENEFICIÁRIOS_JE!E33</f>
        <v>0</v>
      </c>
      <c r="D34" s="345">
        <v>0</v>
      </c>
      <c r="E34" s="346">
        <f t="shared" si="0"/>
        <v>0</v>
      </c>
      <c r="G34" s="340">
        <f>'TRE-SC'!$D$18</f>
        <v>0</v>
      </c>
      <c r="H34" s="341">
        <f t="shared" si="1"/>
        <v>0</v>
      </c>
    </row>
    <row r="35" spans="1:8" s="328" customFormat="1" ht="24.75" customHeight="1">
      <c r="A35" s="342" t="s">
        <v>66</v>
      </c>
      <c r="B35" s="343" t="s">
        <v>67</v>
      </c>
      <c r="C35" s="344">
        <f>QTDE_BENEFICIÁRIOS_JE!E34</f>
        <v>200</v>
      </c>
      <c r="D35" s="345">
        <v>345822.8</v>
      </c>
      <c r="E35" s="346">
        <f t="shared" si="0"/>
        <v>216.14</v>
      </c>
      <c r="G35" s="340">
        <f>'TRE-SP'!$D$18</f>
        <v>216.14</v>
      </c>
      <c r="H35" s="341">
        <f t="shared" si="1"/>
        <v>0</v>
      </c>
    </row>
    <row r="36" spans="1:8" s="328" customFormat="1" ht="24.75" customHeight="1">
      <c r="A36" s="342" t="s">
        <v>68</v>
      </c>
      <c r="B36" s="343" t="s">
        <v>69</v>
      </c>
      <c r="C36" s="344">
        <f>QTDE_BENEFICIÁRIOS_JE!E35</f>
        <v>23</v>
      </c>
      <c r="D36" s="345">
        <v>73862.69</v>
      </c>
      <c r="E36" s="346">
        <f t="shared" si="0"/>
        <v>401.43</v>
      </c>
      <c r="G36" s="340">
        <f>'TRE-SE'!$D$18</f>
        <v>401.43</v>
      </c>
      <c r="H36" s="341">
        <f t="shared" si="1"/>
        <v>0</v>
      </c>
    </row>
    <row r="37" spans="1:8" s="328" customFormat="1" ht="24.75" customHeight="1">
      <c r="A37" s="342" t="s">
        <v>70</v>
      </c>
      <c r="B37" s="343" t="s">
        <v>71</v>
      </c>
      <c r="C37" s="344">
        <f>QTDE_BENEFICIÁRIOS_JE!E36</f>
        <v>0</v>
      </c>
      <c r="D37" s="345">
        <v>0</v>
      </c>
      <c r="E37" s="346">
        <f t="shared" si="0"/>
        <v>0</v>
      </c>
      <c r="G37" s="340">
        <f>'TRE-TO'!$D$18</f>
        <v>0</v>
      </c>
      <c r="H37" s="341">
        <f t="shared" si="1"/>
        <v>0</v>
      </c>
    </row>
    <row r="38" spans="1:8" s="328" customFormat="1" ht="24.75" customHeight="1">
      <c r="A38" s="342" t="s">
        <v>72</v>
      </c>
      <c r="B38" s="343" t="s">
        <v>73</v>
      </c>
      <c r="C38" s="344">
        <f>QTDE_BENEFICIÁRIOS_JE!E37</f>
        <v>0</v>
      </c>
      <c r="D38" s="345">
        <v>0</v>
      </c>
      <c r="E38" s="346">
        <f t="shared" si="0"/>
        <v>0</v>
      </c>
      <c r="G38" s="340">
        <f>'TRE-RR'!$D$18</f>
        <v>0</v>
      </c>
      <c r="H38" s="341">
        <f t="shared" si="1"/>
        <v>0</v>
      </c>
    </row>
    <row r="39" spans="1:8" s="328" customFormat="1" ht="24.75" customHeight="1">
      <c r="A39" s="347" t="s">
        <v>74</v>
      </c>
      <c r="B39" s="348" t="s">
        <v>75</v>
      </c>
      <c r="C39" s="349">
        <f>QTDE_BENEFICIÁRIOS_JE!E38</f>
        <v>0</v>
      </c>
      <c r="D39" s="350">
        <v>0</v>
      </c>
      <c r="E39" s="351">
        <f t="shared" si="0"/>
        <v>0</v>
      </c>
      <c r="G39" s="340">
        <f>'TRE-AP'!$D$18</f>
        <v>0</v>
      </c>
      <c r="H39" s="341">
        <f t="shared" si="1"/>
        <v>0</v>
      </c>
    </row>
    <row r="40" spans="1:8" s="328" customFormat="1" ht="24.75" customHeight="1">
      <c r="A40" s="352">
        <v>14000</v>
      </c>
      <c r="B40" s="353" t="s">
        <v>98</v>
      </c>
      <c r="C40" s="354">
        <f>SUM(C12:C39)</f>
        <v>1014</v>
      </c>
      <c r="D40" s="355">
        <f>SUM(D12:D39)</f>
        <v>2262372.9</v>
      </c>
      <c r="E40" s="356">
        <f t="shared" si="0"/>
        <v>278.89</v>
      </c>
      <c r="G40" s="357">
        <f>JE!$D$18</f>
        <v>278.89</v>
      </c>
      <c r="H40" s="341">
        <f t="shared" si="1"/>
        <v>0</v>
      </c>
    </row>
    <row r="41" spans="1:8" ht="19.5" customHeight="1">
      <c r="D41" s="358"/>
    </row>
    <row r="42" spans="1:8" ht="19.5" customHeight="1">
      <c r="D42" s="358"/>
    </row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70</v>
      </c>
      <c r="C11" s="62" t="s">
        <v>71</v>
      </c>
      <c r="D11" s="78">
        <v>258</v>
      </c>
      <c r="E11" s="78">
        <v>53</v>
      </c>
      <c r="F11" s="78">
        <v>0</v>
      </c>
      <c r="G11" s="64">
        <v>0</v>
      </c>
      <c r="H11" s="78">
        <v>249</v>
      </c>
      <c r="I11" s="78">
        <v>383</v>
      </c>
      <c r="J11" s="65">
        <f>H11+I11</f>
        <v>632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258</v>
      </c>
      <c r="E12" s="67">
        <f t="shared" si="0"/>
        <v>53</v>
      </c>
      <c r="F12" s="67">
        <f t="shared" si="0"/>
        <v>0</v>
      </c>
      <c r="G12" s="67">
        <f t="shared" si="0"/>
        <v>0</v>
      </c>
      <c r="H12" s="67">
        <f t="shared" si="0"/>
        <v>249</v>
      </c>
      <c r="I12" s="67">
        <f t="shared" si="0"/>
        <v>383</v>
      </c>
      <c r="J12" s="68">
        <f t="shared" si="0"/>
        <v>632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'UO_MEDIA_BEN-AT'!E37</f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265"/>
      <c r="B1" s="266" t="s">
        <v>0</v>
      </c>
      <c r="C1" s="265"/>
      <c r="D1" s="265"/>
      <c r="E1" s="265"/>
      <c r="F1" s="265"/>
      <c r="G1" s="265"/>
      <c r="H1" s="265"/>
      <c r="I1" s="265"/>
      <c r="J1" s="265"/>
    </row>
    <row r="2" spans="1:10" ht="30" customHeight="1">
      <c r="A2" s="267"/>
      <c r="B2" s="267" t="s">
        <v>1</v>
      </c>
      <c r="C2" s="268" t="s">
        <v>2</v>
      </c>
      <c r="D2" s="267"/>
      <c r="E2" s="267"/>
      <c r="F2" s="267"/>
      <c r="G2" s="267"/>
      <c r="H2" s="267"/>
      <c r="I2" s="267"/>
      <c r="J2" s="267"/>
    </row>
    <row r="3" spans="1:10" ht="30" customHeight="1">
      <c r="A3" s="267"/>
      <c r="B3" s="267" t="s">
        <v>3</v>
      </c>
      <c r="C3" s="269" t="s">
        <v>73</v>
      </c>
      <c r="D3" s="267"/>
      <c r="E3" s="267"/>
      <c r="F3" s="267"/>
      <c r="G3" s="267"/>
      <c r="H3" s="267"/>
      <c r="I3" s="267"/>
      <c r="J3" s="267"/>
    </row>
    <row r="4" spans="1:10" ht="30" customHeight="1">
      <c r="A4" s="267"/>
      <c r="B4" s="267" t="s">
        <v>5</v>
      </c>
      <c r="C4" s="270" t="s">
        <v>100</v>
      </c>
      <c r="D4" s="271" t="s">
        <v>101</v>
      </c>
      <c r="E4" s="267"/>
      <c r="F4" s="267"/>
      <c r="G4" s="267"/>
      <c r="H4" s="267"/>
      <c r="I4" s="267"/>
      <c r="J4" s="267"/>
    </row>
    <row r="5" spans="1:10" ht="39.75" customHeight="1">
      <c r="A5" s="272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267"/>
      <c r="B6" s="273"/>
      <c r="C6" s="273"/>
      <c r="D6" s="273"/>
      <c r="E6" s="273"/>
      <c r="F6" s="273"/>
      <c r="G6" s="273"/>
      <c r="H6" s="273"/>
      <c r="I6" s="273"/>
      <c r="J6" s="273"/>
    </row>
    <row r="7" spans="1:10" ht="39.75" customHeight="1">
      <c r="A7" s="267"/>
      <c r="B7" s="268" t="s">
        <v>7</v>
      </c>
      <c r="C7" s="267"/>
      <c r="D7" s="267"/>
      <c r="E7" s="267"/>
      <c r="F7" s="267"/>
      <c r="G7" s="267"/>
      <c r="H7" s="267"/>
      <c r="I7" s="267"/>
      <c r="J7" s="267"/>
    </row>
    <row r="8" spans="1:10" ht="39.75" customHeight="1">
      <c r="A8" s="274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74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74"/>
      <c r="B10" s="376"/>
      <c r="C10" s="372"/>
      <c r="D10" s="372"/>
      <c r="E10" s="372"/>
      <c r="F10" s="372"/>
      <c r="G10" s="372"/>
      <c r="H10" s="275" t="s">
        <v>17</v>
      </c>
      <c r="I10" s="275" t="s">
        <v>18</v>
      </c>
      <c r="J10" s="276" t="s">
        <v>19</v>
      </c>
    </row>
    <row r="11" spans="1:10" ht="34.5" customHeight="1">
      <c r="A11" s="274"/>
      <c r="B11" s="277" t="s">
        <v>72</v>
      </c>
      <c r="C11" s="277" t="s">
        <v>73</v>
      </c>
      <c r="D11" s="278">
        <v>128</v>
      </c>
      <c r="E11" s="279">
        <v>33</v>
      </c>
      <c r="F11" s="280">
        <v>0</v>
      </c>
      <c r="G11" s="281">
        <v>0</v>
      </c>
      <c r="H11" s="282">
        <v>158</v>
      </c>
      <c r="I11" s="283">
        <v>351</v>
      </c>
      <c r="J11" s="284">
        <f>H11+I11</f>
        <v>509</v>
      </c>
    </row>
    <row r="12" spans="1:10" ht="34.5" customHeight="1">
      <c r="A12" s="274"/>
      <c r="B12" s="400" t="s">
        <v>19</v>
      </c>
      <c r="C12" s="401"/>
      <c r="D12" s="286">
        <f t="shared" ref="D12:J12" si="0">SUM(D11:D11)</f>
        <v>128</v>
      </c>
      <c r="E12" s="286">
        <f t="shared" si="0"/>
        <v>33</v>
      </c>
      <c r="F12" s="286">
        <f t="shared" si="0"/>
        <v>0</v>
      </c>
      <c r="G12" s="286">
        <f t="shared" si="0"/>
        <v>0</v>
      </c>
      <c r="H12" s="286">
        <f t="shared" si="0"/>
        <v>158</v>
      </c>
      <c r="I12" s="286">
        <f t="shared" si="0"/>
        <v>351</v>
      </c>
      <c r="J12" s="287">
        <f t="shared" si="0"/>
        <v>509</v>
      </c>
    </row>
    <row r="13" spans="1:10" ht="30" customHeight="1">
      <c r="A13" s="274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74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74"/>
      <c r="B15" s="366" t="s">
        <v>103</v>
      </c>
      <c r="C15" s="367"/>
      <c r="D15" s="285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74"/>
      <c r="B16" s="405" t="s">
        <v>79</v>
      </c>
      <c r="C16" s="406"/>
      <c r="D16" s="288">
        <v>910.08</v>
      </c>
      <c r="E16" s="289"/>
      <c r="F16" s="290" t="s">
        <v>106</v>
      </c>
      <c r="G16" s="290"/>
      <c r="H16" s="290"/>
      <c r="I16" s="290"/>
      <c r="J16" s="290"/>
    </row>
    <row r="17" spans="1:10" ht="34.5" customHeight="1">
      <c r="A17" s="274"/>
      <c r="B17" s="405" t="s">
        <v>80</v>
      </c>
      <c r="C17" s="406"/>
      <c r="D17" s="288">
        <v>719.62</v>
      </c>
      <c r="E17" s="289"/>
      <c r="F17" s="290" t="s">
        <v>107</v>
      </c>
      <c r="G17" s="290"/>
      <c r="H17" s="290"/>
      <c r="I17" s="290"/>
      <c r="J17" s="290"/>
    </row>
    <row r="18" spans="1:10" ht="34.5" customHeight="1">
      <c r="A18" s="274"/>
      <c r="B18" s="405" t="s">
        <v>116</v>
      </c>
      <c r="C18" s="406"/>
      <c r="D18" s="319">
        <f>'UO_MEDIA_BEN-AT'!E38</f>
        <v>0</v>
      </c>
      <c r="E18" s="289"/>
      <c r="F18" s="290" t="s">
        <v>109</v>
      </c>
      <c r="G18" s="290"/>
      <c r="H18" s="290"/>
      <c r="I18" s="290"/>
      <c r="J18" s="290"/>
    </row>
    <row r="19" spans="1:10" ht="34.5" customHeight="1">
      <c r="A19" s="274"/>
      <c r="B19" s="405" t="s">
        <v>82</v>
      </c>
      <c r="C19" s="406"/>
      <c r="D19" s="291" t="s">
        <v>110</v>
      </c>
      <c r="E19" s="289"/>
      <c r="F19" s="290" t="s">
        <v>111</v>
      </c>
      <c r="G19" s="290"/>
      <c r="H19" s="290"/>
      <c r="I19" s="290"/>
      <c r="J19" s="290"/>
    </row>
    <row r="20" spans="1:10" ht="34.5" customHeight="1">
      <c r="A20" s="274"/>
      <c r="B20" s="405" t="s">
        <v>112</v>
      </c>
      <c r="C20" s="406"/>
      <c r="D20" s="288">
        <f>IF(C11="TSE",508.16,401.81)</f>
        <v>401.81</v>
      </c>
      <c r="E20" s="289"/>
      <c r="F20" s="290" t="s">
        <v>109</v>
      </c>
      <c r="G20" s="290"/>
      <c r="H20" s="290"/>
      <c r="I20" s="290"/>
      <c r="J20" s="290"/>
    </row>
    <row r="21" spans="1:10" ht="19.5" customHeight="1">
      <c r="A21" s="274"/>
      <c r="B21" s="292" t="s">
        <v>113</v>
      </c>
      <c r="C21" s="293"/>
      <c r="D21" s="293"/>
      <c r="E21" s="294"/>
      <c r="F21" s="294"/>
      <c r="G21" s="294"/>
      <c r="H21" s="294"/>
      <c r="I21" s="294"/>
      <c r="J21" s="294"/>
    </row>
    <row r="22" spans="1:10" ht="33.75" customHeight="1">
      <c r="A22" s="274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74"/>
      <c r="B23" s="274"/>
      <c r="C23" s="274"/>
      <c r="D23" s="274"/>
      <c r="E23" s="274"/>
      <c r="F23" s="274"/>
      <c r="G23" s="274"/>
      <c r="H23" s="274"/>
      <c r="I23" s="274"/>
      <c r="J23" s="274"/>
    </row>
    <row r="24" spans="1:10" ht="19.5" customHeight="1">
      <c r="A24" s="274"/>
      <c r="B24" s="274"/>
      <c r="C24" s="274"/>
      <c r="D24" s="274"/>
      <c r="E24" s="274"/>
      <c r="F24" s="274"/>
      <c r="G24" s="274"/>
      <c r="H24" s="295"/>
      <c r="I24" s="274"/>
      <c r="J24" s="274"/>
    </row>
    <row r="25" spans="1:10" ht="19.5" customHeight="1">
      <c r="A25" s="274"/>
      <c r="B25" s="274"/>
      <c r="C25" s="274"/>
      <c r="D25" s="274"/>
      <c r="E25" s="274"/>
      <c r="F25" s="274"/>
      <c r="G25" s="274"/>
      <c r="H25" s="274"/>
      <c r="I25" s="274"/>
      <c r="J25" s="274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296"/>
      <c r="B1" s="297" t="s">
        <v>0</v>
      </c>
      <c r="C1" s="296"/>
      <c r="D1" s="296"/>
      <c r="E1" s="296"/>
      <c r="F1" s="296"/>
      <c r="G1" s="296"/>
      <c r="H1" s="296"/>
      <c r="I1" s="296"/>
      <c r="J1" s="296"/>
    </row>
    <row r="2" spans="1:10" ht="30" customHeight="1">
      <c r="A2" s="298"/>
      <c r="B2" s="298" t="s">
        <v>1</v>
      </c>
      <c r="C2" s="299" t="s">
        <v>2</v>
      </c>
      <c r="D2" s="298"/>
      <c r="E2" s="298"/>
      <c r="F2" s="298"/>
      <c r="G2" s="298"/>
      <c r="H2" s="298"/>
      <c r="I2" s="298"/>
      <c r="J2" s="298"/>
    </row>
    <row r="3" spans="1:10" ht="30" customHeight="1">
      <c r="A3" s="298"/>
      <c r="B3" s="298" t="s">
        <v>3</v>
      </c>
      <c r="C3" s="300" t="s">
        <v>75</v>
      </c>
      <c r="D3" s="298"/>
      <c r="E3" s="298"/>
      <c r="F3" s="298"/>
      <c r="G3" s="298"/>
      <c r="H3" s="298"/>
      <c r="I3" s="298"/>
      <c r="J3" s="298"/>
    </row>
    <row r="4" spans="1:10" ht="30" customHeight="1">
      <c r="A4" s="298"/>
      <c r="B4" s="298" t="s">
        <v>5</v>
      </c>
      <c r="C4" s="301" t="s">
        <v>100</v>
      </c>
      <c r="D4" s="302" t="s">
        <v>101</v>
      </c>
      <c r="E4" s="298"/>
      <c r="F4" s="298"/>
      <c r="G4" s="298"/>
      <c r="H4" s="298"/>
      <c r="I4" s="298"/>
      <c r="J4" s="298"/>
    </row>
    <row r="5" spans="1:10" ht="39.75" customHeight="1">
      <c r="A5" s="303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298"/>
      <c r="B6" s="304"/>
      <c r="C6" s="304"/>
      <c r="D6" s="304"/>
      <c r="E6" s="304"/>
      <c r="F6" s="304"/>
      <c r="G6" s="304"/>
      <c r="H6" s="304"/>
      <c r="I6" s="304"/>
      <c r="J6" s="304"/>
    </row>
    <row r="7" spans="1:10" ht="39.75" customHeight="1">
      <c r="A7" s="298"/>
      <c r="B7" s="299" t="s">
        <v>7</v>
      </c>
      <c r="C7" s="298"/>
      <c r="D7" s="298"/>
      <c r="E7" s="298"/>
      <c r="F7" s="298"/>
      <c r="G7" s="298"/>
      <c r="H7" s="298"/>
      <c r="I7" s="298"/>
      <c r="J7" s="298"/>
    </row>
    <row r="8" spans="1:10" ht="39.75" customHeight="1">
      <c r="A8" s="305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305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305"/>
      <c r="B10" s="376"/>
      <c r="C10" s="372"/>
      <c r="D10" s="372"/>
      <c r="E10" s="372"/>
      <c r="F10" s="372"/>
      <c r="G10" s="372"/>
      <c r="H10" s="306" t="s">
        <v>17</v>
      </c>
      <c r="I10" s="306" t="s">
        <v>18</v>
      </c>
      <c r="J10" s="307" t="s">
        <v>19</v>
      </c>
    </row>
    <row r="11" spans="1:10" ht="34.5" customHeight="1">
      <c r="A11" s="305"/>
      <c r="B11" s="308" t="s">
        <v>74</v>
      </c>
      <c r="C11" s="308" t="s">
        <v>75</v>
      </c>
      <c r="D11" s="309">
        <v>148</v>
      </c>
      <c r="E11" s="310">
        <v>25</v>
      </c>
      <c r="F11" s="311">
        <v>0</v>
      </c>
      <c r="G11" s="312">
        <v>0</v>
      </c>
      <c r="H11" s="313">
        <v>146</v>
      </c>
      <c r="I11" s="314">
        <v>352</v>
      </c>
      <c r="J11" s="315">
        <f>H11+I11</f>
        <v>498</v>
      </c>
    </row>
    <row r="12" spans="1:10" ht="34.5" customHeight="1">
      <c r="A12" s="305"/>
      <c r="B12" s="400" t="s">
        <v>19</v>
      </c>
      <c r="C12" s="401"/>
      <c r="D12" s="317">
        <f t="shared" ref="D12:J12" si="0">SUM(D11:D11)</f>
        <v>148</v>
      </c>
      <c r="E12" s="317">
        <f t="shared" si="0"/>
        <v>25</v>
      </c>
      <c r="F12" s="317">
        <f t="shared" si="0"/>
        <v>0</v>
      </c>
      <c r="G12" s="317">
        <f t="shared" si="0"/>
        <v>0</v>
      </c>
      <c r="H12" s="317">
        <f t="shared" si="0"/>
        <v>146</v>
      </c>
      <c r="I12" s="317">
        <f t="shared" si="0"/>
        <v>352</v>
      </c>
      <c r="J12" s="318">
        <f t="shared" si="0"/>
        <v>498</v>
      </c>
    </row>
    <row r="13" spans="1:10" ht="30" customHeight="1">
      <c r="A13" s="305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305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305"/>
      <c r="B15" s="366" t="s">
        <v>103</v>
      </c>
      <c r="C15" s="367"/>
      <c r="D15" s="31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305"/>
      <c r="B16" s="405" t="s">
        <v>79</v>
      </c>
      <c r="C16" s="406"/>
      <c r="D16" s="319">
        <v>910.08</v>
      </c>
      <c r="E16" s="320"/>
      <c r="F16" s="321" t="s">
        <v>106</v>
      </c>
      <c r="G16" s="321"/>
      <c r="H16" s="321"/>
      <c r="I16" s="321"/>
      <c r="J16" s="321"/>
    </row>
    <row r="17" spans="1:10" ht="34.5" customHeight="1">
      <c r="A17" s="305"/>
      <c r="B17" s="405" t="s">
        <v>80</v>
      </c>
      <c r="C17" s="406"/>
      <c r="D17" s="319">
        <v>719.62</v>
      </c>
      <c r="E17" s="320"/>
      <c r="F17" s="321" t="s">
        <v>107</v>
      </c>
      <c r="G17" s="321"/>
      <c r="H17" s="321"/>
      <c r="I17" s="321"/>
      <c r="J17" s="321"/>
    </row>
    <row r="18" spans="1:10" ht="34.5" customHeight="1">
      <c r="A18" s="305"/>
      <c r="B18" s="405" t="s">
        <v>116</v>
      </c>
      <c r="C18" s="406"/>
      <c r="D18" s="319">
        <f>'UO_MEDIA_BEN-AT'!E39</f>
        <v>0</v>
      </c>
      <c r="E18" s="320"/>
      <c r="F18" s="321" t="s">
        <v>109</v>
      </c>
      <c r="G18" s="321"/>
      <c r="H18" s="321"/>
      <c r="I18" s="321"/>
      <c r="J18" s="321"/>
    </row>
    <row r="19" spans="1:10" ht="34.5" customHeight="1">
      <c r="A19" s="305"/>
      <c r="B19" s="405" t="s">
        <v>82</v>
      </c>
      <c r="C19" s="406"/>
      <c r="D19" s="322" t="s">
        <v>110</v>
      </c>
      <c r="E19" s="320"/>
      <c r="F19" s="321" t="s">
        <v>111</v>
      </c>
      <c r="G19" s="321"/>
      <c r="H19" s="321"/>
      <c r="I19" s="321"/>
      <c r="J19" s="321"/>
    </row>
    <row r="20" spans="1:10" ht="34.5" customHeight="1">
      <c r="A20" s="305"/>
      <c r="B20" s="405" t="s">
        <v>112</v>
      </c>
      <c r="C20" s="406"/>
      <c r="D20" s="319">
        <f>IF(C11="TSE",508.16,401.81)</f>
        <v>401.81</v>
      </c>
      <c r="E20" s="320"/>
      <c r="F20" s="321" t="s">
        <v>109</v>
      </c>
      <c r="G20" s="321"/>
      <c r="H20" s="321"/>
      <c r="I20" s="321"/>
      <c r="J20" s="321"/>
    </row>
    <row r="21" spans="1:10" ht="19.5" customHeight="1">
      <c r="A21" s="305"/>
      <c r="B21" s="323" t="s">
        <v>113</v>
      </c>
      <c r="C21" s="324"/>
      <c r="D21" s="324"/>
      <c r="E21" s="325"/>
      <c r="F21" s="325"/>
      <c r="G21" s="325"/>
      <c r="H21" s="325"/>
      <c r="I21" s="325"/>
      <c r="J21" s="325"/>
    </row>
    <row r="22" spans="1:10" ht="33.75" customHeight="1">
      <c r="A22" s="305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305"/>
      <c r="B23" s="305"/>
      <c r="C23" s="305"/>
      <c r="D23" s="305"/>
      <c r="E23" s="305"/>
      <c r="F23" s="305"/>
      <c r="G23" s="305"/>
      <c r="H23" s="305"/>
      <c r="I23" s="305"/>
      <c r="J23" s="305"/>
    </row>
    <row r="24" spans="1:10" ht="19.5" customHeight="1">
      <c r="A24" s="305"/>
      <c r="B24" s="305"/>
      <c r="C24" s="305"/>
      <c r="D24" s="305"/>
      <c r="E24" s="305"/>
      <c r="F24" s="305"/>
      <c r="G24" s="305"/>
      <c r="H24" s="326"/>
      <c r="I24" s="305"/>
      <c r="J24" s="305"/>
    </row>
    <row r="25" spans="1:10" ht="19.5" customHeight="1">
      <c r="A25" s="305"/>
      <c r="B25" s="305"/>
      <c r="C25" s="305"/>
      <c r="D25" s="305"/>
      <c r="E25" s="305"/>
      <c r="F25" s="305"/>
      <c r="G25" s="305"/>
      <c r="H25" s="305"/>
      <c r="I25" s="305"/>
      <c r="J25" s="305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abSelected="1" workbookViewId="0">
      <selection activeCell="E37" sqref="E37"/>
    </sheetView>
  </sheetViews>
  <sheetFormatPr defaultColWidth="10.7109375" defaultRowHeight="15"/>
  <cols>
    <col min="1" max="1" width="2.5703125" style="29" customWidth="1"/>
    <col min="2" max="2" width="40.7109375" style="29" customWidth="1"/>
    <col min="3" max="3" width="35.7109375" style="29" customWidth="1"/>
    <col min="4" max="10" width="20.7109375" style="29" customWidth="1"/>
    <col min="11" max="11" width="10.7109375" style="29" customWidth="1"/>
    <col min="12" max="16384" width="10.7109375" style="29"/>
  </cols>
  <sheetData>
    <row r="1" spans="2:10" s="3" customFormat="1" ht="49.5" customHeight="1">
      <c r="B1" s="59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8" t="s">
        <v>99</v>
      </c>
    </row>
    <row r="4" spans="2:10" s="6" customFormat="1" ht="30" customHeight="1">
      <c r="B4" s="6" t="s">
        <v>5</v>
      </c>
      <c r="C4" s="60" t="s">
        <v>100</v>
      </c>
      <c r="D4" s="61" t="s">
        <v>101</v>
      </c>
    </row>
    <row r="5" spans="2:10" s="4" customFormat="1" ht="39.75" customHeight="1"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2:10" s="6" customFormat="1" ht="19.5" customHeight="1">
      <c r="B6" s="34"/>
      <c r="C6" s="34"/>
      <c r="D6" s="34"/>
      <c r="E6" s="34"/>
      <c r="F6" s="34"/>
      <c r="G6" s="34"/>
      <c r="H6" s="34"/>
      <c r="I6" s="34"/>
      <c r="J6" s="34"/>
    </row>
    <row r="7" spans="2:10" s="6" customFormat="1" ht="39.75" customHeight="1">
      <c r="B7" s="7" t="s">
        <v>7</v>
      </c>
    </row>
    <row r="8" spans="2:10" ht="39.75" customHeight="1"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2:10" ht="30" customHeight="1"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2:10" ht="30" customHeight="1"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2:10" ht="34.5" customHeight="1">
      <c r="B11" s="62">
        <v>14000</v>
      </c>
      <c r="C11" s="62" t="s">
        <v>98</v>
      </c>
      <c r="D11" s="63">
        <f>SUM('TSE:TRE-AP'!D11)</f>
        <v>17061</v>
      </c>
      <c r="E11" s="63">
        <f>SUM('TSE:TRE-AP'!E11)</f>
        <v>3330</v>
      </c>
      <c r="F11" s="63">
        <f>SUM('TSE:TRE-AP'!F11)</f>
        <v>1014</v>
      </c>
      <c r="G11" s="64">
        <v>0</v>
      </c>
      <c r="H11" s="63">
        <f>SUM('TSE:TRE-AP'!H11)</f>
        <v>19301</v>
      </c>
      <c r="I11" s="63">
        <f>SUM('TSE:TRE-AP'!I11)</f>
        <v>26212</v>
      </c>
      <c r="J11" s="65">
        <f>H11+I11</f>
        <v>45513</v>
      </c>
    </row>
    <row r="12" spans="2:10" ht="34.5" customHeight="1">
      <c r="B12" s="400" t="s">
        <v>19</v>
      </c>
      <c r="C12" s="401"/>
      <c r="D12" s="67">
        <f t="shared" ref="D12:J12" si="0">SUM(D11:D11)</f>
        <v>17061</v>
      </c>
      <c r="E12" s="67">
        <f t="shared" si="0"/>
        <v>3330</v>
      </c>
      <c r="F12" s="67">
        <f t="shared" si="0"/>
        <v>1014</v>
      </c>
      <c r="G12" s="67">
        <f t="shared" si="0"/>
        <v>0</v>
      </c>
      <c r="H12" s="67">
        <f t="shared" si="0"/>
        <v>19301</v>
      </c>
      <c r="I12" s="67">
        <f t="shared" si="0"/>
        <v>26212</v>
      </c>
      <c r="J12" s="68">
        <f t="shared" si="0"/>
        <v>45513</v>
      </c>
    </row>
    <row r="13" spans="2:10" ht="30" customHeight="1">
      <c r="B13" s="402"/>
      <c r="C13" s="402"/>
      <c r="D13" s="402"/>
      <c r="E13" s="402"/>
      <c r="F13" s="402"/>
      <c r="G13" s="402"/>
      <c r="H13" s="402"/>
      <c r="I13" s="402"/>
      <c r="J13" s="402"/>
    </row>
    <row r="14" spans="2:10" ht="30" customHeight="1">
      <c r="B14" s="403" t="s">
        <v>102</v>
      </c>
      <c r="C14" s="403"/>
      <c r="D14" s="403"/>
      <c r="E14" s="403"/>
      <c r="F14" s="403"/>
      <c r="G14" s="403"/>
      <c r="H14" s="403"/>
      <c r="I14" s="403"/>
      <c r="J14" s="403"/>
    </row>
    <row r="15" spans="2:10" ht="39.75" customHeight="1"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2:10" ht="34.5" customHeight="1"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2:10" ht="34.5" customHeight="1"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2:10" ht="34.5" customHeight="1">
      <c r="B18" s="405" t="s">
        <v>108</v>
      </c>
      <c r="C18" s="406"/>
      <c r="D18" s="69">
        <f>'UO_MEDIA_BEN-AT'!E40</f>
        <v>278.89</v>
      </c>
      <c r="E18" s="70"/>
      <c r="F18" s="71" t="s">
        <v>109</v>
      </c>
      <c r="G18" s="71"/>
      <c r="H18" s="71"/>
      <c r="I18" s="71"/>
      <c r="J18" s="71"/>
    </row>
    <row r="19" spans="2:10" ht="34.5" customHeight="1"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2:10" ht="34.5" customHeight="1"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2:10" ht="19.5" customHeight="1"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2:10" ht="33.75" customHeight="1"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4" spans="2:10" ht="19.5" customHeight="1">
      <c r="H24" s="76"/>
    </row>
  </sheetData>
  <mergeCells count="21">
    <mergeCell ref="B16:C16"/>
    <mergeCell ref="B20:C20"/>
    <mergeCell ref="B22:J22"/>
    <mergeCell ref="B17:C17"/>
    <mergeCell ref="B18:C18"/>
    <mergeCell ref="B19:C19"/>
    <mergeCell ref="B12:C12"/>
    <mergeCell ref="B13:J13"/>
    <mergeCell ref="B14:J14"/>
    <mergeCell ref="B15:C15"/>
    <mergeCell ref="E15:J15"/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7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20</v>
      </c>
      <c r="C11" s="62" t="s">
        <v>21</v>
      </c>
      <c r="D11" s="78">
        <v>909</v>
      </c>
      <c r="E11" s="78">
        <v>196</v>
      </c>
      <c r="F11" s="78">
        <v>4</v>
      </c>
      <c r="G11" s="64">
        <v>0</v>
      </c>
      <c r="H11" s="78">
        <v>1202</v>
      </c>
      <c r="I11" s="78">
        <v>1999</v>
      </c>
      <c r="J11" s="65">
        <f>H11+I11</f>
        <v>3201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909</v>
      </c>
      <c r="E12" s="67">
        <f t="shared" si="0"/>
        <v>196</v>
      </c>
      <c r="F12" s="67">
        <f t="shared" si="0"/>
        <v>4</v>
      </c>
      <c r="G12" s="67">
        <f t="shared" si="0"/>
        <v>0</v>
      </c>
      <c r="H12" s="67">
        <f t="shared" si="0"/>
        <v>1202</v>
      </c>
      <c r="I12" s="67">
        <f t="shared" si="0"/>
        <v>1999</v>
      </c>
      <c r="J12" s="68">
        <f t="shared" si="0"/>
        <v>3201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69">
        <f>'UO_MEDIA_BEN-AT'!E12</f>
        <v>63.11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508.16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7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2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29"/>
      <c r="B10" s="376"/>
      <c r="C10" s="372"/>
      <c r="D10" s="372"/>
      <c r="E10" s="372"/>
      <c r="F10" s="372"/>
      <c r="G10" s="372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22</v>
      </c>
      <c r="C11" s="62" t="s">
        <v>23</v>
      </c>
      <c r="D11" s="78">
        <v>133</v>
      </c>
      <c r="E11" s="78">
        <v>36</v>
      </c>
      <c r="F11" s="78">
        <v>0</v>
      </c>
      <c r="G11" s="64">
        <v>0</v>
      </c>
      <c r="H11" s="78">
        <v>142</v>
      </c>
      <c r="I11" s="78">
        <v>274</v>
      </c>
      <c r="J11" s="65">
        <f>H11+I11</f>
        <v>416</v>
      </c>
    </row>
    <row r="12" spans="1:10" ht="34.5" customHeight="1">
      <c r="A12" s="29"/>
      <c r="B12" s="400" t="s">
        <v>19</v>
      </c>
      <c r="C12" s="401"/>
      <c r="D12" s="67">
        <f t="shared" ref="D12:J12" si="0">SUM(D11:D11)</f>
        <v>133</v>
      </c>
      <c r="E12" s="67">
        <f t="shared" si="0"/>
        <v>36</v>
      </c>
      <c r="F12" s="67">
        <f t="shared" si="0"/>
        <v>0</v>
      </c>
      <c r="G12" s="67">
        <f t="shared" si="0"/>
        <v>0</v>
      </c>
      <c r="H12" s="67">
        <f t="shared" si="0"/>
        <v>142</v>
      </c>
      <c r="I12" s="67">
        <f t="shared" si="0"/>
        <v>274</v>
      </c>
      <c r="J12" s="68">
        <f t="shared" si="0"/>
        <v>416</v>
      </c>
    </row>
    <row r="13" spans="1:10" ht="30" customHeight="1">
      <c r="A13" s="2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2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29"/>
      <c r="B15" s="366" t="s">
        <v>103</v>
      </c>
      <c r="C15" s="367"/>
      <c r="D15" s="66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29"/>
      <c r="B16" s="405" t="s">
        <v>79</v>
      </c>
      <c r="C16" s="406"/>
      <c r="D16" s="69">
        <v>910.08</v>
      </c>
      <c r="E16" s="70"/>
      <c r="F16" s="71" t="s">
        <v>106</v>
      </c>
      <c r="G16" s="71"/>
      <c r="H16" s="71"/>
      <c r="I16" s="71"/>
      <c r="J16" s="71"/>
    </row>
    <row r="17" spans="1:10" ht="34.5" customHeight="1">
      <c r="A17" s="29"/>
      <c r="B17" s="405" t="s">
        <v>80</v>
      </c>
      <c r="C17" s="406"/>
      <c r="D17" s="69">
        <v>719.62</v>
      </c>
      <c r="E17" s="70"/>
      <c r="F17" s="71" t="s">
        <v>107</v>
      </c>
      <c r="G17" s="71"/>
      <c r="H17" s="71"/>
      <c r="I17" s="71"/>
      <c r="J17" s="71"/>
    </row>
    <row r="18" spans="1:10" ht="34.5" customHeight="1">
      <c r="A18" s="29"/>
      <c r="B18" s="405" t="s">
        <v>116</v>
      </c>
      <c r="C18" s="406"/>
      <c r="D18" s="319">
        <f>'UO_MEDIA_BEN-AT'!E13</f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405" t="s">
        <v>82</v>
      </c>
      <c r="C19" s="406"/>
      <c r="D19" s="72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405" t="s">
        <v>112</v>
      </c>
      <c r="C20" s="406"/>
      <c r="D20" s="69">
        <f>IF(C11="TSE",508.16,401.81)</f>
        <v>401.81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3" t="s">
        <v>113</v>
      </c>
      <c r="C21" s="74"/>
      <c r="D21" s="74"/>
      <c r="E21" s="75"/>
      <c r="F21" s="75"/>
      <c r="G21" s="75"/>
      <c r="H21" s="75"/>
      <c r="I21" s="75"/>
      <c r="J21" s="75"/>
    </row>
    <row r="22" spans="1:10" ht="33.75" customHeight="1">
      <c r="A22" s="2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6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79"/>
      <c r="B1" s="80" t="s">
        <v>0</v>
      </c>
      <c r="C1" s="79"/>
      <c r="D1" s="79"/>
      <c r="E1" s="79"/>
      <c r="F1" s="79"/>
      <c r="G1" s="79"/>
      <c r="H1" s="79"/>
      <c r="I1" s="79"/>
      <c r="J1" s="79"/>
    </row>
    <row r="2" spans="1:10" ht="30" customHeight="1">
      <c r="A2" s="81"/>
      <c r="B2" s="81" t="s">
        <v>1</v>
      </c>
      <c r="C2" s="82" t="s">
        <v>2</v>
      </c>
      <c r="D2" s="81"/>
      <c r="E2" s="81"/>
      <c r="F2" s="81"/>
      <c r="G2" s="81"/>
      <c r="H2" s="81"/>
      <c r="I2" s="81"/>
      <c r="J2" s="81"/>
    </row>
    <row r="3" spans="1:10" ht="30" customHeight="1">
      <c r="A3" s="81"/>
      <c r="B3" s="81" t="s">
        <v>3</v>
      </c>
      <c r="C3" s="83" t="s">
        <v>25</v>
      </c>
      <c r="D3" s="81"/>
      <c r="E3" s="81"/>
      <c r="F3" s="81"/>
      <c r="G3" s="81"/>
      <c r="H3" s="81"/>
      <c r="I3" s="81"/>
      <c r="J3" s="81"/>
    </row>
    <row r="4" spans="1:10" ht="30" customHeight="1">
      <c r="A4" s="81"/>
      <c r="B4" s="81" t="s">
        <v>5</v>
      </c>
      <c r="C4" s="84" t="s">
        <v>100</v>
      </c>
      <c r="D4" s="85" t="s">
        <v>101</v>
      </c>
      <c r="E4" s="81"/>
      <c r="F4" s="81"/>
      <c r="G4" s="81"/>
      <c r="H4" s="81"/>
      <c r="I4" s="81"/>
      <c r="J4" s="81"/>
    </row>
    <row r="5" spans="1:10" ht="39.75" customHeight="1">
      <c r="A5" s="86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81"/>
      <c r="B6" s="87"/>
      <c r="C6" s="87"/>
      <c r="D6" s="87"/>
      <c r="E6" s="87"/>
      <c r="F6" s="87"/>
      <c r="G6" s="87"/>
      <c r="H6" s="87"/>
      <c r="I6" s="87"/>
      <c r="J6" s="87"/>
    </row>
    <row r="7" spans="1:10" ht="39.75" customHeight="1">
      <c r="A7" s="81"/>
      <c r="B7" s="82" t="s">
        <v>7</v>
      </c>
      <c r="C7" s="81"/>
      <c r="D7" s="81"/>
      <c r="E7" s="81"/>
      <c r="F7" s="81"/>
      <c r="G7" s="81"/>
      <c r="H7" s="81"/>
      <c r="I7" s="81"/>
      <c r="J7" s="81"/>
    </row>
    <row r="8" spans="1:10" ht="39.75" customHeight="1">
      <c r="A8" s="88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88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88"/>
      <c r="B10" s="376"/>
      <c r="C10" s="372"/>
      <c r="D10" s="372"/>
      <c r="E10" s="372"/>
      <c r="F10" s="372"/>
      <c r="G10" s="372"/>
      <c r="H10" s="89" t="s">
        <v>17</v>
      </c>
      <c r="I10" s="89" t="s">
        <v>18</v>
      </c>
      <c r="J10" s="90" t="s">
        <v>19</v>
      </c>
    </row>
    <row r="11" spans="1:10" ht="34.5" customHeight="1">
      <c r="A11" s="88"/>
      <c r="B11" s="91" t="s">
        <v>24</v>
      </c>
      <c r="C11" s="91" t="s">
        <v>25</v>
      </c>
      <c r="D11" s="92">
        <v>307</v>
      </c>
      <c r="E11" s="93">
        <v>59</v>
      </c>
      <c r="F11" s="94">
        <v>42</v>
      </c>
      <c r="G11" s="95">
        <v>0</v>
      </c>
      <c r="H11" s="96">
        <v>352</v>
      </c>
      <c r="I11" s="97">
        <v>516</v>
      </c>
      <c r="J11" s="98">
        <f>H11+I11</f>
        <v>868</v>
      </c>
    </row>
    <row r="12" spans="1:10" ht="34.5" customHeight="1">
      <c r="A12" s="88"/>
      <c r="B12" s="400" t="s">
        <v>19</v>
      </c>
      <c r="C12" s="401"/>
      <c r="D12" s="100">
        <f t="shared" ref="D12:J12" si="0">SUM(D11:D11)</f>
        <v>307</v>
      </c>
      <c r="E12" s="100">
        <f t="shared" si="0"/>
        <v>59</v>
      </c>
      <c r="F12" s="100">
        <f t="shared" si="0"/>
        <v>42</v>
      </c>
      <c r="G12" s="100">
        <f t="shared" si="0"/>
        <v>0</v>
      </c>
      <c r="H12" s="100">
        <f t="shared" si="0"/>
        <v>352</v>
      </c>
      <c r="I12" s="100">
        <f t="shared" si="0"/>
        <v>516</v>
      </c>
      <c r="J12" s="101">
        <f t="shared" si="0"/>
        <v>868</v>
      </c>
    </row>
    <row r="13" spans="1:10" ht="30" customHeight="1">
      <c r="A13" s="88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88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88"/>
      <c r="B15" s="366" t="s">
        <v>103</v>
      </c>
      <c r="C15" s="367"/>
      <c r="D15" s="99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88"/>
      <c r="B16" s="405" t="s">
        <v>79</v>
      </c>
      <c r="C16" s="406"/>
      <c r="D16" s="102">
        <v>910.08</v>
      </c>
      <c r="E16" s="103"/>
      <c r="F16" s="104" t="s">
        <v>106</v>
      </c>
      <c r="G16" s="104"/>
      <c r="H16" s="104"/>
      <c r="I16" s="104"/>
      <c r="J16" s="104"/>
    </row>
    <row r="17" spans="1:10" ht="34.5" customHeight="1">
      <c r="A17" s="88"/>
      <c r="B17" s="405" t="s">
        <v>80</v>
      </c>
      <c r="C17" s="406"/>
      <c r="D17" s="102">
        <v>719.62</v>
      </c>
      <c r="E17" s="103"/>
      <c r="F17" s="104" t="s">
        <v>107</v>
      </c>
      <c r="G17" s="104"/>
      <c r="H17" s="104"/>
      <c r="I17" s="104"/>
      <c r="J17" s="104"/>
    </row>
    <row r="18" spans="1:10" ht="34.5" customHeight="1">
      <c r="A18" s="88"/>
      <c r="B18" s="405" t="s">
        <v>116</v>
      </c>
      <c r="C18" s="406"/>
      <c r="D18" s="319">
        <f>'UO_MEDIA_BEN-AT'!E14</f>
        <v>238.62</v>
      </c>
      <c r="E18" s="103"/>
      <c r="F18" s="104" t="s">
        <v>109</v>
      </c>
      <c r="G18" s="104"/>
      <c r="H18" s="104"/>
      <c r="I18" s="104"/>
      <c r="J18" s="104"/>
    </row>
    <row r="19" spans="1:10" ht="34.5" customHeight="1">
      <c r="A19" s="88"/>
      <c r="B19" s="405" t="s">
        <v>82</v>
      </c>
      <c r="C19" s="406"/>
      <c r="D19" s="105" t="s">
        <v>110</v>
      </c>
      <c r="E19" s="103"/>
      <c r="F19" s="104" t="s">
        <v>111</v>
      </c>
      <c r="G19" s="104"/>
      <c r="H19" s="104"/>
      <c r="I19" s="104"/>
      <c r="J19" s="104"/>
    </row>
    <row r="20" spans="1:10" ht="34.5" customHeight="1">
      <c r="A20" s="88"/>
      <c r="B20" s="405" t="s">
        <v>112</v>
      </c>
      <c r="C20" s="406"/>
      <c r="D20" s="102">
        <f>IF(C11="TSE",508.16,401.81)</f>
        <v>401.81</v>
      </c>
      <c r="E20" s="103"/>
      <c r="F20" s="104" t="s">
        <v>109</v>
      </c>
      <c r="G20" s="104"/>
      <c r="H20" s="104"/>
      <c r="I20" s="104"/>
      <c r="J20" s="104"/>
    </row>
    <row r="21" spans="1:10" ht="19.5" customHeight="1">
      <c r="A21" s="88"/>
      <c r="B21" s="106" t="s">
        <v>113</v>
      </c>
      <c r="C21" s="107"/>
      <c r="D21" s="107"/>
      <c r="E21" s="108"/>
      <c r="F21" s="108"/>
      <c r="G21" s="108"/>
      <c r="H21" s="108"/>
      <c r="I21" s="108"/>
      <c r="J21" s="108"/>
    </row>
    <row r="22" spans="1:10" ht="33.75" customHeight="1">
      <c r="A22" s="88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88"/>
      <c r="B23" s="88"/>
      <c r="C23" s="88"/>
      <c r="D23" s="88"/>
      <c r="E23" s="88"/>
      <c r="F23" s="88"/>
      <c r="G23" s="88"/>
      <c r="H23" s="88"/>
      <c r="I23" s="88"/>
      <c r="J23" s="88"/>
    </row>
    <row r="24" spans="1:10" ht="19.5" customHeight="1">
      <c r="A24" s="88"/>
      <c r="B24" s="88"/>
      <c r="C24" s="88"/>
      <c r="D24" s="88"/>
      <c r="E24" s="88"/>
      <c r="F24" s="88"/>
      <c r="G24" s="88"/>
      <c r="H24" s="109"/>
      <c r="I24" s="88"/>
      <c r="J24" s="88"/>
    </row>
    <row r="25" spans="1:10" ht="19.5" customHeight="1">
      <c r="A25" s="88"/>
      <c r="B25" s="88"/>
      <c r="C25" s="88"/>
      <c r="D25" s="88"/>
      <c r="E25" s="88"/>
      <c r="F25" s="88"/>
      <c r="G25" s="88"/>
      <c r="H25" s="88"/>
      <c r="I25" s="88"/>
      <c r="J25" s="88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110"/>
      <c r="B1" s="111" t="s">
        <v>0</v>
      </c>
      <c r="C1" s="110"/>
      <c r="D1" s="110"/>
      <c r="E1" s="110"/>
      <c r="F1" s="110"/>
      <c r="G1" s="110"/>
      <c r="H1" s="110"/>
      <c r="I1" s="110"/>
      <c r="J1" s="110"/>
    </row>
    <row r="2" spans="1:10" ht="30" customHeight="1">
      <c r="A2" s="112"/>
      <c r="B2" s="112" t="s">
        <v>1</v>
      </c>
      <c r="C2" s="113" t="s">
        <v>2</v>
      </c>
      <c r="D2" s="112"/>
      <c r="E2" s="112"/>
      <c r="F2" s="112"/>
      <c r="G2" s="112"/>
      <c r="H2" s="112"/>
      <c r="I2" s="112"/>
      <c r="J2" s="112"/>
    </row>
    <row r="3" spans="1:10" ht="30" customHeight="1">
      <c r="A3" s="112"/>
      <c r="B3" s="112" t="s">
        <v>3</v>
      </c>
      <c r="C3" s="114" t="s">
        <v>27</v>
      </c>
      <c r="D3" s="112"/>
      <c r="E3" s="112"/>
      <c r="F3" s="112"/>
      <c r="G3" s="112"/>
      <c r="H3" s="112"/>
      <c r="I3" s="112"/>
      <c r="J3" s="112"/>
    </row>
    <row r="4" spans="1:10" ht="30" customHeight="1">
      <c r="A4" s="112"/>
      <c r="B4" s="112" t="s">
        <v>5</v>
      </c>
      <c r="C4" s="115" t="s">
        <v>100</v>
      </c>
      <c r="D4" s="116" t="s">
        <v>101</v>
      </c>
      <c r="E4" s="112"/>
      <c r="F4" s="112"/>
      <c r="G4" s="112"/>
      <c r="H4" s="112"/>
      <c r="I4" s="112"/>
      <c r="J4" s="112"/>
    </row>
    <row r="5" spans="1:10" ht="39.75" customHeight="1">
      <c r="A5" s="117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112"/>
      <c r="B6" s="118"/>
      <c r="C6" s="118"/>
      <c r="D6" s="118"/>
      <c r="E6" s="118"/>
      <c r="F6" s="118"/>
      <c r="G6" s="118"/>
      <c r="H6" s="118"/>
      <c r="I6" s="118"/>
      <c r="J6" s="118"/>
    </row>
    <row r="7" spans="1:10" ht="39.75" customHeight="1">
      <c r="A7" s="112"/>
      <c r="B7" s="113" t="s">
        <v>7</v>
      </c>
      <c r="C7" s="112"/>
      <c r="D7" s="112"/>
      <c r="E7" s="112"/>
      <c r="F7" s="112"/>
      <c r="G7" s="112"/>
      <c r="H7" s="112"/>
      <c r="I7" s="112"/>
      <c r="J7" s="112"/>
    </row>
    <row r="8" spans="1:10" ht="39.75" customHeight="1">
      <c r="A8" s="119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119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119"/>
      <c r="B10" s="376"/>
      <c r="C10" s="372"/>
      <c r="D10" s="372"/>
      <c r="E10" s="372"/>
      <c r="F10" s="372"/>
      <c r="G10" s="372"/>
      <c r="H10" s="120" t="s">
        <v>17</v>
      </c>
      <c r="I10" s="120" t="s">
        <v>18</v>
      </c>
      <c r="J10" s="121" t="s">
        <v>19</v>
      </c>
    </row>
    <row r="11" spans="1:10" ht="34.5" customHeight="1">
      <c r="A11" s="119"/>
      <c r="B11" s="122" t="s">
        <v>26</v>
      </c>
      <c r="C11" s="122" t="s">
        <v>27</v>
      </c>
      <c r="D11" s="123">
        <v>379</v>
      </c>
      <c r="E11" s="124">
        <v>78</v>
      </c>
      <c r="F11" s="125">
        <v>6</v>
      </c>
      <c r="G11" s="126">
        <v>0</v>
      </c>
      <c r="H11" s="127">
        <v>399</v>
      </c>
      <c r="I11" s="128">
        <v>842</v>
      </c>
      <c r="J11" s="129">
        <f>H11+I11</f>
        <v>1241</v>
      </c>
    </row>
    <row r="12" spans="1:10" ht="34.5" customHeight="1">
      <c r="A12" s="119"/>
      <c r="B12" s="400" t="s">
        <v>19</v>
      </c>
      <c r="C12" s="401"/>
      <c r="D12" s="131">
        <f t="shared" ref="D12:J12" si="0">SUM(D11:D11)</f>
        <v>379</v>
      </c>
      <c r="E12" s="131">
        <f t="shared" si="0"/>
        <v>78</v>
      </c>
      <c r="F12" s="131">
        <f t="shared" si="0"/>
        <v>6</v>
      </c>
      <c r="G12" s="131">
        <f t="shared" si="0"/>
        <v>0</v>
      </c>
      <c r="H12" s="131">
        <f t="shared" si="0"/>
        <v>399</v>
      </c>
      <c r="I12" s="131">
        <f t="shared" si="0"/>
        <v>842</v>
      </c>
      <c r="J12" s="132">
        <f t="shared" si="0"/>
        <v>1241</v>
      </c>
    </row>
    <row r="13" spans="1:10" ht="30" customHeight="1">
      <c r="A13" s="119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119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119"/>
      <c r="B15" s="366" t="s">
        <v>103</v>
      </c>
      <c r="C15" s="367"/>
      <c r="D15" s="130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119"/>
      <c r="B16" s="405" t="s">
        <v>79</v>
      </c>
      <c r="C16" s="406"/>
      <c r="D16" s="133">
        <v>910.08</v>
      </c>
      <c r="E16" s="134"/>
      <c r="F16" s="135" t="s">
        <v>106</v>
      </c>
      <c r="G16" s="135"/>
      <c r="H16" s="135"/>
      <c r="I16" s="135"/>
      <c r="J16" s="135"/>
    </row>
    <row r="17" spans="1:10" ht="34.5" customHeight="1">
      <c r="A17" s="119"/>
      <c r="B17" s="405" t="s">
        <v>80</v>
      </c>
      <c r="C17" s="406"/>
      <c r="D17" s="133">
        <v>719.62</v>
      </c>
      <c r="E17" s="134"/>
      <c r="F17" s="135" t="s">
        <v>107</v>
      </c>
      <c r="G17" s="135"/>
      <c r="H17" s="135"/>
      <c r="I17" s="135"/>
      <c r="J17" s="135"/>
    </row>
    <row r="18" spans="1:10" ht="34.5" customHeight="1">
      <c r="A18" s="119"/>
      <c r="B18" s="405" t="s">
        <v>116</v>
      </c>
      <c r="C18" s="406"/>
      <c r="D18" s="319">
        <f>'UO_MEDIA_BEN-AT'!E15</f>
        <v>1503.33</v>
      </c>
      <c r="E18" s="134"/>
      <c r="F18" s="135" t="s">
        <v>109</v>
      </c>
      <c r="G18" s="135"/>
      <c r="H18" s="135"/>
      <c r="I18" s="135"/>
      <c r="J18" s="135"/>
    </row>
    <row r="19" spans="1:10" ht="34.5" customHeight="1">
      <c r="A19" s="119"/>
      <c r="B19" s="405" t="s">
        <v>82</v>
      </c>
      <c r="C19" s="406"/>
      <c r="D19" s="136" t="s">
        <v>110</v>
      </c>
      <c r="E19" s="134"/>
      <c r="F19" s="135" t="s">
        <v>111</v>
      </c>
      <c r="G19" s="135"/>
      <c r="H19" s="135"/>
      <c r="I19" s="135"/>
      <c r="J19" s="135"/>
    </row>
    <row r="20" spans="1:10" ht="34.5" customHeight="1">
      <c r="A20" s="119"/>
      <c r="B20" s="405" t="s">
        <v>112</v>
      </c>
      <c r="C20" s="406"/>
      <c r="D20" s="133">
        <f>IF(C11="TSE",508.16,401.81)</f>
        <v>401.81</v>
      </c>
      <c r="E20" s="134"/>
      <c r="F20" s="135" t="s">
        <v>109</v>
      </c>
      <c r="G20" s="135"/>
      <c r="H20" s="135"/>
      <c r="I20" s="135"/>
      <c r="J20" s="135"/>
    </row>
    <row r="21" spans="1:10" ht="19.5" customHeight="1">
      <c r="A21" s="119"/>
      <c r="B21" s="137" t="s">
        <v>113</v>
      </c>
      <c r="C21" s="138"/>
      <c r="D21" s="138"/>
      <c r="E21" s="139"/>
      <c r="F21" s="139"/>
      <c r="G21" s="139"/>
      <c r="H21" s="139"/>
      <c r="I21" s="139"/>
      <c r="J21" s="139"/>
    </row>
    <row r="22" spans="1:10" ht="33.75" customHeight="1">
      <c r="A22" s="119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119"/>
      <c r="B23" s="119"/>
      <c r="C23" s="119"/>
      <c r="D23" s="119"/>
      <c r="E23" s="119"/>
      <c r="F23" s="119"/>
      <c r="G23" s="119"/>
      <c r="H23" s="119"/>
      <c r="I23" s="119"/>
      <c r="J23" s="119"/>
    </row>
    <row r="24" spans="1:10" ht="19.5" customHeight="1">
      <c r="A24" s="119"/>
      <c r="B24" s="119"/>
      <c r="C24" s="119"/>
      <c r="D24" s="119"/>
      <c r="E24" s="119"/>
      <c r="F24" s="119"/>
      <c r="G24" s="119"/>
      <c r="H24" s="140"/>
      <c r="I24" s="119"/>
      <c r="J24" s="119"/>
    </row>
    <row r="25" spans="1:10" ht="19.5" customHeight="1">
      <c r="A25" s="119"/>
      <c r="B25" s="119"/>
      <c r="C25" s="119"/>
      <c r="D25" s="119"/>
      <c r="E25" s="119"/>
      <c r="F25" s="119"/>
      <c r="G25" s="119"/>
      <c r="H25" s="119"/>
      <c r="I25" s="119"/>
      <c r="J25" s="11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141"/>
      <c r="B1" s="142" t="s">
        <v>0</v>
      </c>
      <c r="C1" s="141"/>
      <c r="D1" s="141"/>
      <c r="E1" s="141"/>
      <c r="F1" s="141"/>
      <c r="G1" s="141"/>
      <c r="H1" s="141"/>
      <c r="I1" s="141"/>
      <c r="J1" s="141"/>
    </row>
    <row r="2" spans="1:10" ht="30" customHeight="1">
      <c r="A2" s="143"/>
      <c r="B2" s="143" t="s">
        <v>1</v>
      </c>
      <c r="C2" s="144" t="s">
        <v>2</v>
      </c>
      <c r="D2" s="143"/>
      <c r="E2" s="143"/>
      <c r="F2" s="143"/>
      <c r="G2" s="143"/>
      <c r="H2" s="143"/>
      <c r="I2" s="143"/>
      <c r="J2" s="143"/>
    </row>
    <row r="3" spans="1:10" ht="30" customHeight="1">
      <c r="A3" s="143"/>
      <c r="B3" s="143" t="s">
        <v>3</v>
      </c>
      <c r="C3" s="145" t="s">
        <v>29</v>
      </c>
      <c r="D3" s="143"/>
      <c r="E3" s="143"/>
      <c r="F3" s="143"/>
      <c r="G3" s="143"/>
      <c r="H3" s="143"/>
      <c r="I3" s="143"/>
      <c r="J3" s="143"/>
    </row>
    <row r="4" spans="1:10" ht="30" customHeight="1">
      <c r="A4" s="143"/>
      <c r="B4" s="143" t="s">
        <v>5</v>
      </c>
      <c r="C4" s="146" t="s">
        <v>100</v>
      </c>
      <c r="D4" s="147" t="s">
        <v>101</v>
      </c>
      <c r="E4" s="143"/>
      <c r="F4" s="143"/>
      <c r="G4" s="143"/>
      <c r="H4" s="143"/>
      <c r="I4" s="143"/>
      <c r="J4" s="143"/>
    </row>
    <row r="5" spans="1:10" ht="39.75" customHeight="1">
      <c r="A5" s="148"/>
      <c r="B5" s="368" t="s">
        <v>6</v>
      </c>
      <c r="C5" s="368"/>
      <c r="D5" s="368"/>
      <c r="E5" s="368"/>
      <c r="F5" s="368"/>
      <c r="G5" s="368"/>
      <c r="H5" s="368"/>
      <c r="I5" s="368"/>
      <c r="J5" s="368"/>
    </row>
    <row r="6" spans="1:10" ht="19.5" customHeight="1">
      <c r="A6" s="143"/>
      <c r="B6" s="149"/>
      <c r="C6" s="149"/>
      <c r="D6" s="149"/>
      <c r="E6" s="149"/>
      <c r="F6" s="149"/>
      <c r="G6" s="149"/>
      <c r="H6" s="149"/>
      <c r="I6" s="149"/>
      <c r="J6" s="149"/>
    </row>
    <row r="7" spans="1:10" ht="39.75" customHeight="1">
      <c r="A7" s="143"/>
      <c r="B7" s="144" t="s">
        <v>7</v>
      </c>
      <c r="C7" s="143"/>
      <c r="D7" s="143"/>
      <c r="E7" s="143"/>
      <c r="F7" s="143"/>
      <c r="G7" s="143"/>
      <c r="H7" s="143"/>
      <c r="I7" s="143"/>
      <c r="J7" s="143"/>
    </row>
    <row r="8" spans="1:10" ht="39.75" customHeight="1">
      <c r="A8" s="150"/>
      <c r="B8" s="377" t="s">
        <v>8</v>
      </c>
      <c r="C8" s="369"/>
      <c r="D8" s="369" t="s">
        <v>9</v>
      </c>
      <c r="E8" s="369"/>
      <c r="F8" s="369"/>
      <c r="G8" s="369"/>
      <c r="H8" s="369"/>
      <c r="I8" s="369"/>
      <c r="J8" s="370"/>
    </row>
    <row r="9" spans="1:10" ht="30" customHeight="1">
      <c r="A9" s="150"/>
      <c r="B9" s="375" t="s">
        <v>10</v>
      </c>
      <c r="C9" s="371" t="s">
        <v>11</v>
      </c>
      <c r="D9" s="371" t="s">
        <v>12</v>
      </c>
      <c r="E9" s="371" t="s">
        <v>13</v>
      </c>
      <c r="F9" s="371" t="s">
        <v>14</v>
      </c>
      <c r="G9" s="371" t="s">
        <v>15</v>
      </c>
      <c r="H9" s="371" t="s">
        <v>16</v>
      </c>
      <c r="I9" s="371"/>
      <c r="J9" s="373"/>
    </row>
    <row r="10" spans="1:10" ht="30" customHeight="1">
      <c r="A10" s="150"/>
      <c r="B10" s="376"/>
      <c r="C10" s="372"/>
      <c r="D10" s="372"/>
      <c r="E10" s="372"/>
      <c r="F10" s="372"/>
      <c r="G10" s="372"/>
      <c r="H10" s="151" t="s">
        <v>17</v>
      </c>
      <c r="I10" s="151" t="s">
        <v>18</v>
      </c>
      <c r="J10" s="152" t="s">
        <v>19</v>
      </c>
    </row>
    <row r="11" spans="1:10" ht="34.5" customHeight="1">
      <c r="A11" s="150"/>
      <c r="B11" s="153" t="s">
        <v>28</v>
      </c>
      <c r="C11" s="153" t="s">
        <v>29</v>
      </c>
      <c r="D11" s="154">
        <v>951</v>
      </c>
      <c r="E11" s="155">
        <v>146</v>
      </c>
      <c r="F11" s="156">
        <v>59</v>
      </c>
      <c r="G11" s="157">
        <v>0</v>
      </c>
      <c r="H11" s="158">
        <v>954</v>
      </c>
      <c r="I11" s="159">
        <v>933</v>
      </c>
      <c r="J11" s="160">
        <f>H11+I11</f>
        <v>1887</v>
      </c>
    </row>
    <row r="12" spans="1:10" ht="34.5" customHeight="1">
      <c r="A12" s="150"/>
      <c r="B12" s="400" t="s">
        <v>19</v>
      </c>
      <c r="C12" s="401"/>
      <c r="D12" s="162">
        <f t="shared" ref="D12:J12" si="0">SUM(D11:D11)</f>
        <v>951</v>
      </c>
      <c r="E12" s="162">
        <f t="shared" si="0"/>
        <v>146</v>
      </c>
      <c r="F12" s="162">
        <f t="shared" si="0"/>
        <v>59</v>
      </c>
      <c r="G12" s="162">
        <f t="shared" si="0"/>
        <v>0</v>
      </c>
      <c r="H12" s="162">
        <f t="shared" si="0"/>
        <v>954</v>
      </c>
      <c r="I12" s="162">
        <f t="shared" si="0"/>
        <v>933</v>
      </c>
      <c r="J12" s="163">
        <f t="shared" si="0"/>
        <v>1887</v>
      </c>
    </row>
    <row r="13" spans="1:10" ht="30" customHeight="1">
      <c r="A13" s="150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0" ht="30" customHeight="1">
      <c r="A14" s="150"/>
      <c r="B14" s="403" t="s">
        <v>115</v>
      </c>
      <c r="C14" s="403"/>
      <c r="D14" s="403"/>
      <c r="E14" s="403"/>
      <c r="F14" s="403"/>
      <c r="G14" s="403"/>
      <c r="H14" s="403"/>
      <c r="I14" s="403"/>
      <c r="J14" s="403"/>
    </row>
    <row r="15" spans="1:10" ht="39.75" customHeight="1">
      <c r="A15" s="150"/>
      <c r="B15" s="366" t="s">
        <v>103</v>
      </c>
      <c r="C15" s="367"/>
      <c r="D15" s="161" t="s">
        <v>104</v>
      </c>
      <c r="E15" s="367" t="s">
        <v>105</v>
      </c>
      <c r="F15" s="367"/>
      <c r="G15" s="367"/>
      <c r="H15" s="367"/>
      <c r="I15" s="367"/>
      <c r="J15" s="404"/>
    </row>
    <row r="16" spans="1:10" ht="34.5" customHeight="1">
      <c r="A16" s="150"/>
      <c r="B16" s="405" t="s">
        <v>79</v>
      </c>
      <c r="C16" s="406"/>
      <c r="D16" s="164">
        <v>910.08</v>
      </c>
      <c r="E16" s="165"/>
      <c r="F16" s="166" t="s">
        <v>106</v>
      </c>
      <c r="G16" s="166"/>
      <c r="H16" s="166"/>
      <c r="I16" s="166"/>
      <c r="J16" s="166"/>
    </row>
    <row r="17" spans="1:10" ht="34.5" customHeight="1">
      <c r="A17" s="150"/>
      <c r="B17" s="405" t="s">
        <v>80</v>
      </c>
      <c r="C17" s="406"/>
      <c r="D17" s="164">
        <v>719.62</v>
      </c>
      <c r="E17" s="165"/>
      <c r="F17" s="166" t="s">
        <v>107</v>
      </c>
      <c r="G17" s="166"/>
      <c r="H17" s="166"/>
      <c r="I17" s="166"/>
      <c r="J17" s="166"/>
    </row>
    <row r="18" spans="1:10" ht="34.5" customHeight="1">
      <c r="A18" s="150"/>
      <c r="B18" s="405" t="s">
        <v>116</v>
      </c>
      <c r="C18" s="406"/>
      <c r="D18" s="319">
        <f>'UO_MEDIA_BEN-AT'!E16</f>
        <v>439.83</v>
      </c>
      <c r="E18" s="165"/>
      <c r="F18" s="166" t="s">
        <v>109</v>
      </c>
      <c r="G18" s="166"/>
      <c r="H18" s="166"/>
      <c r="I18" s="166"/>
      <c r="J18" s="166"/>
    </row>
    <row r="19" spans="1:10" ht="34.5" customHeight="1">
      <c r="A19" s="150"/>
      <c r="B19" s="405" t="s">
        <v>82</v>
      </c>
      <c r="C19" s="406"/>
      <c r="D19" s="167" t="s">
        <v>110</v>
      </c>
      <c r="E19" s="165"/>
      <c r="F19" s="166" t="s">
        <v>111</v>
      </c>
      <c r="G19" s="166"/>
      <c r="H19" s="166"/>
      <c r="I19" s="166"/>
      <c r="J19" s="166"/>
    </row>
    <row r="20" spans="1:10" ht="34.5" customHeight="1">
      <c r="A20" s="150"/>
      <c r="B20" s="405" t="s">
        <v>112</v>
      </c>
      <c r="C20" s="406"/>
      <c r="D20" s="164">
        <f>IF(C11="TSE",508.16,401.81)</f>
        <v>401.81</v>
      </c>
      <c r="E20" s="165"/>
      <c r="F20" s="166" t="s">
        <v>109</v>
      </c>
      <c r="G20" s="166"/>
      <c r="H20" s="166"/>
      <c r="I20" s="166"/>
      <c r="J20" s="166"/>
    </row>
    <row r="21" spans="1:10" ht="19.5" customHeight="1">
      <c r="A21" s="150"/>
      <c r="B21" s="168" t="s">
        <v>113</v>
      </c>
      <c r="C21" s="169"/>
      <c r="D21" s="169"/>
      <c r="E21" s="170"/>
      <c r="F21" s="170"/>
      <c r="G21" s="170"/>
      <c r="H21" s="170"/>
      <c r="I21" s="170"/>
      <c r="J21" s="170"/>
    </row>
    <row r="22" spans="1:10" ht="33.75" customHeight="1">
      <c r="A22" s="150"/>
      <c r="B22" s="407" t="s">
        <v>114</v>
      </c>
      <c r="C22" s="407"/>
      <c r="D22" s="407"/>
      <c r="E22" s="407"/>
      <c r="F22" s="407"/>
      <c r="G22" s="407"/>
      <c r="H22" s="407"/>
      <c r="I22" s="407"/>
      <c r="J22" s="407"/>
    </row>
    <row r="23" spans="1:10" ht="19.5" customHeight="1">
      <c r="A23" s="150"/>
      <c r="B23" s="150"/>
      <c r="C23" s="150"/>
      <c r="D23" s="150"/>
      <c r="E23" s="150"/>
      <c r="F23" s="150"/>
      <c r="G23" s="150"/>
      <c r="H23" s="150"/>
      <c r="I23" s="150"/>
      <c r="J23" s="150"/>
    </row>
    <row r="24" spans="1:10" ht="19.5" customHeight="1">
      <c r="A24" s="150"/>
      <c r="B24" s="150"/>
      <c r="C24" s="150"/>
      <c r="D24" s="150"/>
      <c r="E24" s="150"/>
      <c r="F24" s="150"/>
      <c r="G24" s="150"/>
      <c r="H24" s="171"/>
      <c r="I24" s="150"/>
      <c r="J24" s="150"/>
    </row>
    <row r="25" spans="1:10" ht="19.5" customHeight="1">
      <c r="A25" s="150"/>
      <c r="B25" s="150"/>
      <c r="C25" s="150"/>
      <c r="D25" s="150"/>
      <c r="E25" s="150"/>
      <c r="F25" s="150"/>
      <c r="G25" s="150"/>
      <c r="H25" s="150"/>
      <c r="I25" s="150"/>
      <c r="J25" s="15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QTDE_BENEFICIÁRIOS_JE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2022-09-21T16:11:21Z</dcterms:created>
  <dcterms:modified xsi:type="dcterms:W3CDTF">2022-09-22T14:33:35Z</dcterms:modified>
</cp:coreProperties>
</file>